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80" windowWidth="25600" windowHeight="13600" tabRatio="500" activeTab="1"/>
  </bookViews>
  <sheets>
    <sheet name="Inputs" sheetId="1" r:id="rId1"/>
    <sheet name="Model" sheetId="7" r:id="rId2"/>
    <sheet name="Utility" sheetId="8" r:id="rId3"/>
    <sheet name="Recipe Type" sheetId="5" r:id="rId4"/>
    <sheet name="Ingredients" sheetId="2" r:id="rId5"/>
    <sheet name="Skill" sheetId="4" r:id="rId6"/>
    <sheet name="Appliance Usage" sheetId="3" r:id="rId7"/>
  </sheets>
  <definedNames>
    <definedName name="solver_adj" localSheetId="1" hidden="1">Model!$C$3:$C$27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1" hidden="1">Model!$C$3:$C$27</definedName>
    <definedName name="solver_lhs2" localSheetId="1" hidden="1">Model!$G$28:$I$28</definedName>
    <definedName name="solver_lhs3" localSheetId="1" hidden="1">Model!$K$28:$AD$28</definedName>
    <definedName name="solver_lhs4" localSheetId="1" hidden="1">Model!$AF$28:$AG$28</definedName>
    <definedName name="solver_lhs5" localSheetId="1" hidden="1">Model!$AI$28:$AJ$28</definedName>
    <definedName name="solver_lin" localSheetId="0" hidden="1">2</definedName>
    <definedName name="solver_lin" localSheetId="1" hidden="1">1</definedName>
    <definedName name="solver_neg" localSheetId="0" hidden="1">2</definedName>
    <definedName name="solver_neg" localSheetId="1" hidden="1">1</definedName>
    <definedName name="solver_num" localSheetId="0" hidden="1">0</definedName>
    <definedName name="solver_num" localSheetId="1" hidden="1">5</definedName>
    <definedName name="solver_nwt" localSheetId="0" hidden="1">1</definedName>
    <definedName name="solver_nwt" localSheetId="1" hidden="1">1</definedName>
    <definedName name="solver_opt" localSheetId="1" hidden="1">Model!$C$30</definedName>
    <definedName name="solver_pre" localSheetId="0" hidden="1">0.000001</definedName>
    <definedName name="solver_pre" localSheetId="1" hidden="1">0.000001</definedName>
    <definedName name="solver_rel1" localSheetId="1" hidden="1">5</definedName>
    <definedName name="solver_rel2" localSheetId="1" hidden="1">2</definedName>
    <definedName name="solver_rel3" localSheetId="1" hidden="1">1</definedName>
    <definedName name="solver_rel4" localSheetId="1" hidden="1">1</definedName>
    <definedName name="solver_rel5" localSheetId="1" hidden="1">1</definedName>
    <definedName name="solver_rhs1" localSheetId="1" hidden="1">binary</definedName>
    <definedName name="solver_rhs2" localSheetId="1" hidden="1">Model!$G$30:$I$30</definedName>
    <definedName name="solver_rhs3" localSheetId="1" hidden="1">Model!$K$30:$AD$30</definedName>
    <definedName name="solver_rhs4" localSheetId="1" hidden="1">Model!$AF$30:$AG$30</definedName>
    <definedName name="solver_rhs5" localSheetId="1" hidden="1">Model!$AI$30:$AJ$30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D30" i="7"/>
  <c r="AC30"/>
  <c r="AB30"/>
  <c r="AA30"/>
  <c r="Z30"/>
  <c r="Y30"/>
  <c r="X30"/>
  <c r="W30"/>
  <c r="V30"/>
  <c r="U30"/>
  <c r="T30"/>
  <c r="S30"/>
  <c r="R30"/>
  <c r="Q30"/>
  <c r="P30"/>
  <c r="O30"/>
  <c r="L30"/>
  <c r="M30"/>
  <c r="N30"/>
  <c r="K30"/>
  <c r="AG30"/>
  <c r="AF30"/>
  <c r="AJ30"/>
  <c r="AI30"/>
  <c r="I30"/>
  <c r="H30"/>
  <c r="G30"/>
  <c r="AG27"/>
  <c r="AG3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8"/>
  <c r="AI27"/>
  <c r="AI3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8"/>
  <c r="AJ27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8"/>
  <c r="AF27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8"/>
  <c r="G3"/>
  <c r="E27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C30"/>
  <c r="AC27"/>
  <c r="AC3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8"/>
  <c r="AD27"/>
  <c r="AD3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8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L27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8"/>
  <c r="M27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8"/>
  <c r="N27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8"/>
  <c r="O27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8"/>
  <c r="P27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8"/>
  <c r="Q27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8"/>
  <c r="R27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8"/>
  <c r="S27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8"/>
  <c r="T27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8"/>
  <c r="U27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8"/>
  <c r="V27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8"/>
  <c r="W27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8"/>
  <c r="X27"/>
  <c r="X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8"/>
  <c r="Y27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8"/>
  <c r="Z27"/>
  <c r="Z3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8"/>
  <c r="AA27"/>
  <c r="AA3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8"/>
  <c r="AB3"/>
  <c r="AB28"/>
  <c r="K27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8"/>
  <c r="H27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8"/>
  <c r="I27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8"/>
  <c r="G2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8"/>
</calcChain>
</file>

<file path=xl/comments1.xml><?xml version="1.0" encoding="utf-8"?>
<comments xmlns="http://schemas.openxmlformats.org/spreadsheetml/2006/main">
  <authors>
    <author>Zubin Dalal</author>
  </authors>
  <commentList>
    <comment ref="I27" authorId="0">
      <text>
        <r>
          <rPr>
            <b/>
            <sz val="9"/>
            <color indexed="81"/>
            <rFont val="Calibri"/>
          </rPr>
          <t>=IF(VLOOKUP($A27,'Recipe Type'!$A$1:$C$26,3,0)=3,1,0)</t>
        </r>
      </text>
    </comment>
    <comment ref="G28" authorId="0">
      <text>
        <r>
          <rPr>
            <b/>
            <sz val="9"/>
            <color indexed="81"/>
            <rFont val="Calibri"/>
          </rPr>
          <t>=SUMPRODUCT($B$2:$B$26,F2:F26)</t>
        </r>
      </text>
    </comment>
    <comment ref="Q28" authorId="0">
      <text>
        <r>
          <rPr>
            <b/>
            <sz val="9"/>
            <color indexed="81"/>
            <rFont val="Calibri"/>
          </rPr>
          <t>=SUMPRODUCT($B$2:$B$26,P2:P26)</t>
        </r>
      </text>
    </comment>
    <comment ref="C30" authorId="0">
      <text>
        <r>
          <rPr>
            <b/>
            <sz val="9"/>
            <color indexed="81"/>
            <rFont val="Calibri"/>
          </rPr>
          <t>=SUMPRODUCT(B2:B26,D2:D26)</t>
        </r>
      </text>
    </comment>
    <comment ref="AF30" authorId="0">
      <text>
        <r>
          <rPr>
            <b/>
            <sz val="9"/>
            <color indexed="81"/>
            <rFont val="Calibri"/>
          </rPr>
          <t>=Inputs!B8*60*Inputs!B11</t>
        </r>
      </text>
    </comment>
    <comment ref="AI30" authorId="0">
      <text>
        <r>
          <rPr>
            <b/>
            <sz val="9"/>
            <color indexed="81"/>
            <rFont val="Calibri"/>
          </rPr>
          <t>=Inputs!B8*60*Inputs!B13*Inputs!B14</t>
        </r>
      </text>
    </comment>
  </commentList>
</comments>
</file>

<file path=xl/sharedStrings.xml><?xml version="1.0" encoding="utf-8"?>
<sst xmlns="http://schemas.openxmlformats.org/spreadsheetml/2006/main" count="327" uniqueCount="155">
  <si>
    <t>Grilled Breaded Pork Chops</t>
    <phoneticPr fontId="4" type="noConversion"/>
  </si>
  <si>
    <t>Risotto with Sweet Potato and Pancetta</t>
    <phoneticPr fontId="4" type="noConversion"/>
  </si>
  <si>
    <t>Yes/No</t>
    <phoneticPr fontId="4" type="noConversion"/>
  </si>
  <si>
    <t>=</t>
    <phoneticPr fontId="4" type="noConversion"/>
  </si>
  <si>
    <t>Number of people</t>
    <phoneticPr fontId="4" type="noConversion"/>
  </si>
  <si>
    <t>Roasted Spiced Chicken with Honey-Glazed Sweet Potatoes</t>
    <phoneticPr fontId="4" type="noConversion"/>
  </si>
  <si>
    <t>Head Chef</t>
    <phoneticPr fontId="4" type="noConversion"/>
  </si>
  <si>
    <t>=</t>
    <phoneticPr fontId="4" type="noConversion"/>
  </si>
  <si>
    <t>&lt;=</t>
    <phoneticPr fontId="4" type="noConversion"/>
  </si>
  <si>
    <t>Utility</t>
    <phoneticPr fontId="4" type="noConversion"/>
  </si>
  <si>
    <t>Utility</t>
    <phoneticPr fontId="4" type="noConversion"/>
  </si>
  <si>
    <t>Total utility</t>
    <phoneticPr fontId="4" type="noConversion"/>
  </si>
  <si>
    <t>Fish</t>
    <phoneticPr fontId="4" type="noConversion"/>
  </si>
  <si>
    <t xml:space="preserve">Rice </t>
    <phoneticPr fontId="4" type="noConversion"/>
  </si>
  <si>
    <t>Potatoes</t>
    <phoneticPr fontId="4" type="noConversion"/>
  </si>
  <si>
    <t>Sweet Potatoes</t>
    <phoneticPr fontId="4" type="noConversion"/>
  </si>
  <si>
    <t>Pasta</t>
    <phoneticPr fontId="4" type="noConversion"/>
  </si>
  <si>
    <t>Onion</t>
    <phoneticPr fontId="4" type="noConversion"/>
  </si>
  <si>
    <t>Carrots</t>
    <phoneticPr fontId="4" type="noConversion"/>
  </si>
  <si>
    <t>Spinach</t>
    <phoneticPr fontId="4" type="noConversion"/>
  </si>
  <si>
    <t>Sage-Roasted Chicken with Madeira Sauce</t>
  </si>
  <si>
    <t>Peas</t>
    <phoneticPr fontId="4" type="noConversion"/>
  </si>
  <si>
    <t>Milk (cups)</t>
    <phoneticPr fontId="4" type="noConversion"/>
  </si>
  <si>
    <t>Apples (nos.)</t>
    <phoneticPr fontId="4" type="noConversion"/>
  </si>
  <si>
    <t>Bananas (nos.)</t>
    <phoneticPr fontId="4" type="noConversion"/>
  </si>
  <si>
    <t>Sous Chef</t>
    <phoneticPr fontId="4" type="noConversion"/>
  </si>
  <si>
    <t>Stove</t>
    <phoneticPr fontId="4" type="noConversion"/>
  </si>
  <si>
    <t>Recipe Name</t>
    <phoneticPr fontId="4" type="noConversion"/>
  </si>
  <si>
    <t>Ingredients</t>
    <phoneticPr fontId="4" type="noConversion"/>
  </si>
  <si>
    <t>Skill</t>
    <phoneticPr fontId="4" type="noConversion"/>
  </si>
  <si>
    <t>&lt;=</t>
    <phoneticPr fontId="4" type="noConversion"/>
  </si>
  <si>
    <t>&lt;=</t>
    <phoneticPr fontId="4" type="noConversion"/>
  </si>
  <si>
    <t>&lt;=</t>
    <phoneticPr fontId="4" type="noConversion"/>
  </si>
  <si>
    <t>Number of appetizers</t>
    <phoneticPr fontId="4" type="noConversion"/>
  </si>
  <si>
    <t>Number of entrées</t>
    <phoneticPr fontId="4" type="noConversion"/>
  </si>
  <si>
    <t>Number of desserts</t>
    <phoneticPr fontId="4" type="noConversion"/>
  </si>
  <si>
    <t>Number of hours</t>
    <phoneticPr fontId="4" type="noConversion"/>
  </si>
  <si>
    <t>Number of head chefs</t>
    <phoneticPr fontId="4" type="noConversion"/>
  </si>
  <si>
    <t>Number of sous chefs</t>
    <phoneticPr fontId="4" type="noConversion"/>
  </si>
  <si>
    <t>Number of stoves</t>
    <phoneticPr fontId="4" type="noConversion"/>
  </si>
  <si>
    <t>Number of ovens</t>
    <phoneticPr fontId="4" type="noConversion"/>
  </si>
  <si>
    <t>Spaghetti Carbonara with Pork Belly and Fresh Peas</t>
    <phoneticPr fontId="4" type="noConversion"/>
  </si>
  <si>
    <t>Beef Braised in Red Wine</t>
    <phoneticPr fontId="4" type="noConversion"/>
  </si>
  <si>
    <t>Beef Braised in Red Wine</t>
    <phoneticPr fontId="4" type="noConversion"/>
  </si>
  <si>
    <t>Agnolotti with Meat and Spinach Filling</t>
  </si>
  <si>
    <t>Fruit</t>
    <phoneticPr fontId="4" type="noConversion"/>
  </si>
  <si>
    <t>Appliance Usage</t>
    <phoneticPr fontId="4" type="noConversion"/>
  </si>
  <si>
    <t>Unit</t>
    <phoneticPr fontId="4" type="noConversion"/>
  </si>
  <si>
    <t>person</t>
    <phoneticPr fontId="4" type="noConversion"/>
  </si>
  <si>
    <t>Skill (mins.)</t>
    <phoneticPr fontId="4" type="noConversion"/>
  </si>
  <si>
    <t>Chicken (lbs.)</t>
    <phoneticPr fontId="4" type="noConversion"/>
  </si>
  <si>
    <t>Beef (lbs.)</t>
    <phoneticPr fontId="4" type="noConversion"/>
  </si>
  <si>
    <t>Pork (lbs.)</t>
    <phoneticPr fontId="4" type="noConversion"/>
  </si>
  <si>
    <t>Fish (lbs.)</t>
    <phoneticPr fontId="4" type="noConversion"/>
  </si>
  <si>
    <t>Rice (cups)</t>
    <phoneticPr fontId="4" type="noConversion"/>
  </si>
  <si>
    <t>cups</t>
    <phoneticPr fontId="4" type="noConversion"/>
  </si>
  <si>
    <t>Potatoes (lbs.)</t>
    <phoneticPr fontId="4" type="noConversion"/>
  </si>
  <si>
    <t>Sweet Potatoes (lbs.)</t>
    <phoneticPr fontId="4" type="noConversion"/>
  </si>
  <si>
    <t>Pasta (lbs.)</t>
    <phoneticPr fontId="4" type="noConversion"/>
  </si>
  <si>
    <t>Onion (nos.)</t>
    <phoneticPr fontId="4" type="noConversion"/>
  </si>
  <si>
    <t>Bell peppers (nos.)</t>
    <phoneticPr fontId="4" type="noConversion"/>
  </si>
  <si>
    <t>Carrots (nos.)</t>
    <phoneticPr fontId="4" type="noConversion"/>
  </si>
  <si>
    <t>Spinach (lbs.)</t>
    <phoneticPr fontId="4" type="noConversion"/>
  </si>
  <si>
    <t>Peas (cups)</t>
    <phoneticPr fontId="4" type="noConversion"/>
  </si>
  <si>
    <t>Tomatoes (lbs.)</t>
    <phoneticPr fontId="4" type="noConversion"/>
  </si>
  <si>
    <t>Wine (cups)</t>
    <phoneticPr fontId="4" type="noConversion"/>
  </si>
  <si>
    <t>Flour (cups)</t>
    <phoneticPr fontId="4" type="noConversion"/>
  </si>
  <si>
    <t>Butter (tbps)</t>
    <phoneticPr fontId="4" type="noConversion"/>
  </si>
  <si>
    <t>tbsp</t>
    <phoneticPr fontId="4" type="noConversion"/>
  </si>
  <si>
    <t>Milk (cups)</t>
    <phoneticPr fontId="4" type="noConversion"/>
  </si>
  <si>
    <t>Apples (nos.)</t>
    <phoneticPr fontId="4" type="noConversion"/>
  </si>
  <si>
    <t>Bananas (nos.)</t>
    <phoneticPr fontId="4" type="noConversion"/>
  </si>
  <si>
    <t>Pantry</t>
    <phoneticPr fontId="4" type="noConversion"/>
  </si>
  <si>
    <t>Ingredient</t>
    <phoneticPr fontId="4" type="noConversion"/>
  </si>
  <si>
    <t>Amount</t>
    <phoneticPr fontId="4" type="noConversion"/>
  </si>
  <si>
    <t>Unit</t>
    <phoneticPr fontId="4" type="noConversion"/>
  </si>
  <si>
    <t>Protein</t>
    <phoneticPr fontId="4" type="noConversion"/>
  </si>
  <si>
    <t>Starch</t>
    <phoneticPr fontId="4" type="noConversion"/>
  </si>
  <si>
    <t>Vegetables</t>
    <phoneticPr fontId="4" type="noConversion"/>
  </si>
  <si>
    <t>Baking</t>
    <phoneticPr fontId="4" type="noConversion"/>
  </si>
  <si>
    <t>Fruits</t>
    <phoneticPr fontId="4" type="noConversion"/>
  </si>
  <si>
    <t>Name</t>
    <phoneticPr fontId="4" type="noConversion"/>
  </si>
  <si>
    <t>General Inputs</t>
    <phoneticPr fontId="4" type="noConversion"/>
  </si>
  <si>
    <t>Recipe Type (1 for Appetizer, 2 for Entrée and 3 for Dessert)</t>
    <phoneticPr fontId="4" type="noConversion"/>
  </si>
  <si>
    <t>Protein</t>
    <phoneticPr fontId="4" type="noConversion"/>
  </si>
  <si>
    <t>Starch</t>
    <phoneticPr fontId="4" type="noConversion"/>
  </si>
  <si>
    <t>Vegetables</t>
    <phoneticPr fontId="4" type="noConversion"/>
  </si>
  <si>
    <t>Baking</t>
    <phoneticPr fontId="4" type="noConversion"/>
  </si>
  <si>
    <t>Coconut Tres Leches Cake with Caramelized Bananas</t>
  </si>
  <si>
    <t>Bananas</t>
    <phoneticPr fontId="4" type="noConversion"/>
  </si>
  <si>
    <t>Banana Orange Crepes</t>
  </si>
  <si>
    <t>Banana Orange Crepes</t>
    <phoneticPr fontId="4" type="noConversion"/>
  </si>
  <si>
    <t>Sous Chef</t>
    <phoneticPr fontId="4" type="noConversion"/>
  </si>
  <si>
    <t>Appliance Time (mins.)</t>
    <phoneticPr fontId="4" type="noConversion"/>
  </si>
  <si>
    <t>Sausage and Bell Pepper Meatloaf</t>
  </si>
  <si>
    <t>Pasta with Kielbasa and Swiss Chard</t>
  </si>
  <si>
    <t>Herb-Basted Chicken with Bacon and Root Vegetable Pilaf</t>
    <phoneticPr fontId="4" type="noConversion"/>
  </si>
  <si>
    <t>Whole-Wheat Linguine with Spinach, Pancetta, and Parmesan</t>
    <phoneticPr fontId="4" type="noConversion"/>
  </si>
  <si>
    <t>Grilled Salmon with Lime Butter Sauce</t>
  </si>
  <si>
    <t>Caviar and Salmon Blini Tortes</t>
  </si>
  <si>
    <t>Salmon Cakes with Garlic-Spinach Sauté</t>
  </si>
  <si>
    <t>Caviar and Salmon Blini Tortes</t>
    <phoneticPr fontId="4" type="noConversion"/>
  </si>
  <si>
    <t>Salmon Cannelloni with Lemon Cream Sauce</t>
  </si>
  <si>
    <t>Crostini with Beef Tartare and White Truffle Oil</t>
  </si>
  <si>
    <t>Pork Chops with Apples</t>
  </si>
  <si>
    <t>Apples</t>
    <phoneticPr fontId="4" type="noConversion"/>
  </si>
  <si>
    <t>Apple Treacle Tart</t>
  </si>
  <si>
    <t>Chocolate Cake with Caramel-Milk Chocolate Frosting</t>
  </si>
  <si>
    <t>Utility from 1 (least preferred) to 10 (most preferred)</t>
    <phoneticPr fontId="4" type="noConversion"/>
  </si>
  <si>
    <t>Spanish-Style Chicken with Saffron Rice (Arroz con Pollo)</t>
  </si>
  <si>
    <t>Oven</t>
    <phoneticPr fontId="4" type="noConversion"/>
  </si>
  <si>
    <t>Stove</t>
    <phoneticPr fontId="4" type="noConversion"/>
  </si>
  <si>
    <t>Tomatoes</t>
    <phoneticPr fontId="4" type="noConversion"/>
  </si>
  <si>
    <t>Wine</t>
    <phoneticPr fontId="4" type="noConversion"/>
  </si>
  <si>
    <t>Flour</t>
    <phoneticPr fontId="4" type="noConversion"/>
  </si>
  <si>
    <t>Butter</t>
    <phoneticPr fontId="4" type="noConversion"/>
  </si>
  <si>
    <t>Grilled Indian-Spiced Butter Chicken</t>
    <phoneticPr fontId="4" type="noConversion"/>
  </si>
  <si>
    <t>Milk</t>
    <phoneticPr fontId="4" type="noConversion"/>
  </si>
  <si>
    <t>Chicken and Biscuits</t>
    <phoneticPr fontId="4" type="noConversion"/>
  </si>
  <si>
    <t>Bell peppers</t>
    <phoneticPr fontId="4" type="noConversion"/>
  </si>
  <si>
    <t>Serving Size</t>
    <phoneticPr fontId="4" type="noConversion"/>
  </si>
  <si>
    <t>Shredded Pork with Roasted Tomatoes and Chipotle Chiles</t>
    <phoneticPr fontId="4" type="noConversion"/>
  </si>
  <si>
    <t>Appetizer</t>
    <phoneticPr fontId="4" type="noConversion"/>
  </si>
  <si>
    <t>Entrée</t>
    <phoneticPr fontId="4" type="noConversion"/>
  </si>
  <si>
    <t>Dessert</t>
    <phoneticPr fontId="4" type="noConversion"/>
  </si>
  <si>
    <t>Roasted Spiced Chicken with Cinnamon- and Honey-Glazed Sweet Potatoes</t>
    <phoneticPr fontId="4" type="noConversion"/>
  </si>
  <si>
    <t>Recipe No.</t>
    <phoneticPr fontId="4" type="noConversion"/>
  </si>
  <si>
    <t>Recipe Name</t>
    <phoneticPr fontId="4" type="noConversion"/>
  </si>
  <si>
    <t>Type</t>
    <phoneticPr fontId="4" type="noConversion"/>
  </si>
  <si>
    <t>Chicken</t>
    <phoneticPr fontId="4" type="noConversion"/>
  </si>
  <si>
    <t>Beef</t>
    <phoneticPr fontId="4" type="noConversion"/>
  </si>
  <si>
    <t>Pork</t>
    <phoneticPr fontId="4" type="noConversion"/>
  </si>
  <si>
    <t>lbs.</t>
    <phoneticPr fontId="4" type="noConversion"/>
  </si>
  <si>
    <t>nos.</t>
    <phoneticPr fontId="4" type="noConversion"/>
  </si>
  <si>
    <t>per person</t>
    <phoneticPr fontId="4" type="noConversion"/>
  </si>
  <si>
    <t>per stove</t>
    <phoneticPr fontId="4" type="noConversion"/>
  </si>
  <si>
    <t>Number of burners</t>
    <phoneticPr fontId="4" type="noConversion"/>
  </si>
  <si>
    <t>Value</t>
    <phoneticPr fontId="4" type="noConversion"/>
  </si>
  <si>
    <t>Chicken (lbs.)</t>
    <phoneticPr fontId="4" type="noConversion"/>
  </si>
  <si>
    <t>Beef (lbs.)</t>
    <phoneticPr fontId="4" type="noConversion"/>
  </si>
  <si>
    <t>Pork (lbs.)</t>
    <phoneticPr fontId="4" type="noConversion"/>
  </si>
  <si>
    <t>Fish (lbs.)</t>
    <phoneticPr fontId="4" type="noConversion"/>
  </si>
  <si>
    <t>Rice (cups)</t>
    <phoneticPr fontId="4" type="noConversion"/>
  </si>
  <si>
    <t>Potatoes (lbs.)</t>
    <phoneticPr fontId="4" type="noConversion"/>
  </si>
  <si>
    <t>Sweet Potatoes (lbs.)</t>
    <phoneticPr fontId="4" type="noConversion"/>
  </si>
  <si>
    <t>Pasta (lbs.)</t>
    <phoneticPr fontId="4" type="noConversion"/>
  </si>
  <si>
    <t>Onion (nos.)</t>
    <phoneticPr fontId="4" type="noConversion"/>
  </si>
  <si>
    <t>Bell peppers (nos.)</t>
    <phoneticPr fontId="4" type="noConversion"/>
  </si>
  <si>
    <t>Carrots (nos.)</t>
    <phoneticPr fontId="4" type="noConversion"/>
  </si>
  <si>
    <t>Spinach (lbs.)</t>
    <phoneticPr fontId="4" type="noConversion"/>
  </si>
  <si>
    <t>Peas (cups)</t>
    <phoneticPr fontId="4" type="noConversion"/>
  </si>
  <si>
    <t>Tomatoes (lbs.)</t>
    <phoneticPr fontId="4" type="noConversion"/>
  </si>
  <si>
    <t>Wine (cups)</t>
    <phoneticPr fontId="4" type="noConversion"/>
  </si>
  <si>
    <t>Flour (cups)</t>
    <phoneticPr fontId="4" type="noConversion"/>
  </si>
  <si>
    <t>Butter (tbps)</t>
    <phoneticPr fontId="4" type="noConversion"/>
  </si>
</sst>
</file>

<file path=xl/styles.xml><?xml version="1.0" encoding="utf-8"?>
<styleSheet xmlns="http://schemas.openxmlformats.org/spreadsheetml/2006/main">
  <fonts count="6">
    <font>
      <sz val="12"/>
      <name val="Calibri"/>
    </font>
    <font>
      <b/>
      <sz val="12"/>
      <name val="Calibri"/>
    </font>
    <font>
      <sz val="12"/>
      <name val="Calibri"/>
    </font>
    <font>
      <b/>
      <sz val="12"/>
      <name val="Calibri"/>
    </font>
    <font>
      <sz val="8"/>
      <name val="Calibri"/>
    </font>
    <font>
      <b/>
      <sz val="9"/>
      <color indexed="81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3" fillId="2" borderId="2" xfId="0" applyFont="1" applyFill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5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0" fillId="0" borderId="10" xfId="0" applyBorder="1"/>
    <xf numFmtId="0" fontId="3" fillId="3" borderId="0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3" fillId="0" borderId="0" xfId="0" applyFont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0" xfId="0" applyAlignment="1"/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22"/>
  <sheetViews>
    <sheetView workbookViewId="0">
      <selection activeCell="L26" sqref="L26"/>
    </sheetView>
  </sheetViews>
  <sheetFormatPr baseColWidth="10" defaultRowHeight="15"/>
  <cols>
    <col min="1" max="1" width="19.1640625" bestFit="1" customWidth="1"/>
    <col min="2" max="2" width="5.83203125" bestFit="1" customWidth="1"/>
    <col min="3" max="3" width="10" bestFit="1" customWidth="1"/>
    <col min="5" max="5" width="10.1640625" bestFit="1" customWidth="1"/>
    <col min="6" max="6" width="18.1640625" bestFit="1" customWidth="1"/>
    <col min="7" max="7" width="8" bestFit="1" customWidth="1"/>
    <col min="8" max="8" width="5" bestFit="1" customWidth="1"/>
  </cols>
  <sheetData>
    <row r="1" spans="1:8">
      <c r="A1" s="42" t="s">
        <v>82</v>
      </c>
      <c r="B1" s="43"/>
      <c r="C1" s="44"/>
      <c r="E1" s="45" t="s">
        <v>72</v>
      </c>
      <c r="F1" s="46"/>
      <c r="G1" s="46"/>
      <c r="H1" s="47"/>
    </row>
    <row r="2" spans="1:8">
      <c r="A2" s="8" t="s">
        <v>81</v>
      </c>
      <c r="B2" s="37" t="s">
        <v>137</v>
      </c>
      <c r="C2" s="37" t="s">
        <v>47</v>
      </c>
      <c r="E2" s="48" t="s">
        <v>73</v>
      </c>
      <c r="F2" s="49"/>
      <c r="G2" s="40" t="s">
        <v>74</v>
      </c>
      <c r="H2" s="40" t="s">
        <v>75</v>
      </c>
    </row>
    <row r="3" spans="1:8">
      <c r="A3" s="5" t="s">
        <v>4</v>
      </c>
      <c r="B3" s="6">
        <v>100</v>
      </c>
      <c r="C3" s="6" t="s">
        <v>48</v>
      </c>
      <c r="E3" s="41" t="s">
        <v>76</v>
      </c>
      <c r="F3" s="34" t="s">
        <v>50</v>
      </c>
      <c r="G3" s="33">
        <v>100</v>
      </c>
      <c r="H3" s="33" t="s">
        <v>132</v>
      </c>
    </row>
    <row r="4" spans="1:8">
      <c r="A4" s="5"/>
      <c r="B4" s="6"/>
      <c r="C4" s="6"/>
      <c r="E4" s="41"/>
      <c r="F4" s="34" t="s">
        <v>51</v>
      </c>
      <c r="G4" s="33">
        <v>50</v>
      </c>
      <c r="H4" s="33" t="s">
        <v>132</v>
      </c>
    </row>
    <row r="5" spans="1:8">
      <c r="A5" s="5" t="s">
        <v>33</v>
      </c>
      <c r="B5" s="6">
        <v>2</v>
      </c>
      <c r="C5" s="6" t="s">
        <v>134</v>
      </c>
      <c r="E5" s="41"/>
      <c r="F5" s="34" t="s">
        <v>52</v>
      </c>
      <c r="G5" s="33">
        <v>100</v>
      </c>
      <c r="H5" s="33" t="s">
        <v>132</v>
      </c>
    </row>
    <row r="6" spans="1:8">
      <c r="A6" s="5" t="s">
        <v>34</v>
      </c>
      <c r="B6" s="6">
        <v>1</v>
      </c>
      <c r="C6" s="6" t="s">
        <v>134</v>
      </c>
      <c r="E6" s="41"/>
      <c r="F6" s="34" t="s">
        <v>53</v>
      </c>
      <c r="G6" s="33">
        <v>60</v>
      </c>
      <c r="H6" s="33" t="s">
        <v>132</v>
      </c>
    </row>
    <row r="7" spans="1:8">
      <c r="A7" s="5" t="s">
        <v>35</v>
      </c>
      <c r="B7" s="6">
        <v>1</v>
      </c>
      <c r="C7" s="6" t="s">
        <v>134</v>
      </c>
      <c r="E7" s="41" t="s">
        <v>77</v>
      </c>
      <c r="F7" s="34" t="s">
        <v>54</v>
      </c>
      <c r="G7" s="33">
        <v>100</v>
      </c>
      <c r="H7" s="33" t="s">
        <v>55</v>
      </c>
    </row>
    <row r="8" spans="1:8">
      <c r="A8" s="5"/>
      <c r="B8" s="6"/>
      <c r="C8" s="6"/>
      <c r="E8" s="41"/>
      <c r="F8" s="34" t="s">
        <v>56</v>
      </c>
      <c r="G8" s="33">
        <v>100</v>
      </c>
      <c r="H8" s="33" t="s">
        <v>132</v>
      </c>
    </row>
    <row r="9" spans="1:8">
      <c r="A9" s="5" t="s">
        <v>36</v>
      </c>
      <c r="B9" s="6">
        <v>2</v>
      </c>
      <c r="C9" s="6"/>
      <c r="E9" s="41"/>
      <c r="F9" s="34" t="s">
        <v>57</v>
      </c>
      <c r="G9" s="33">
        <v>40</v>
      </c>
      <c r="H9" s="33" t="s">
        <v>132</v>
      </c>
    </row>
    <row r="10" spans="1:8">
      <c r="A10" s="5"/>
      <c r="B10" s="6"/>
      <c r="C10" s="6"/>
      <c r="E10" s="41"/>
      <c r="F10" s="34" t="s">
        <v>58</v>
      </c>
      <c r="G10" s="33">
        <v>50</v>
      </c>
      <c r="H10" s="33" t="s">
        <v>132</v>
      </c>
    </row>
    <row r="11" spans="1:8">
      <c r="A11" s="5" t="s">
        <v>37</v>
      </c>
      <c r="B11" s="6">
        <v>1</v>
      </c>
      <c r="C11" s="6"/>
      <c r="E11" s="41" t="s">
        <v>78</v>
      </c>
      <c r="F11" s="34" t="s">
        <v>59</v>
      </c>
      <c r="G11" s="33">
        <v>100</v>
      </c>
      <c r="H11" s="33" t="s">
        <v>133</v>
      </c>
    </row>
    <row r="12" spans="1:8">
      <c r="A12" s="5" t="s">
        <v>38</v>
      </c>
      <c r="B12" s="6">
        <v>2</v>
      </c>
      <c r="C12" s="6"/>
      <c r="E12" s="41"/>
      <c r="F12" s="34" t="s">
        <v>60</v>
      </c>
      <c r="G12" s="33">
        <v>25</v>
      </c>
      <c r="H12" s="33" t="s">
        <v>133</v>
      </c>
    </row>
    <row r="13" spans="1:8">
      <c r="A13" s="5"/>
      <c r="B13" s="6"/>
      <c r="C13" s="6"/>
      <c r="E13" s="41"/>
      <c r="F13" s="34" t="s">
        <v>61</v>
      </c>
      <c r="G13" s="33">
        <v>100</v>
      </c>
      <c r="H13" s="33" t="s">
        <v>133</v>
      </c>
    </row>
    <row r="14" spans="1:8">
      <c r="A14" s="5" t="s">
        <v>39</v>
      </c>
      <c r="B14" s="6">
        <v>1</v>
      </c>
      <c r="C14" s="6"/>
      <c r="E14" s="41"/>
      <c r="F14" s="34" t="s">
        <v>62</v>
      </c>
      <c r="G14" s="33">
        <v>55</v>
      </c>
      <c r="H14" s="33" t="s">
        <v>132</v>
      </c>
    </row>
    <row r="15" spans="1:8">
      <c r="A15" s="5" t="s">
        <v>136</v>
      </c>
      <c r="B15" s="6">
        <v>4</v>
      </c>
      <c r="C15" s="6" t="s">
        <v>135</v>
      </c>
      <c r="E15" s="41"/>
      <c r="F15" s="34" t="s">
        <v>63</v>
      </c>
      <c r="G15" s="33">
        <v>50</v>
      </c>
      <c r="H15" s="33" t="s">
        <v>55</v>
      </c>
    </row>
    <row r="16" spans="1:8">
      <c r="A16" s="5" t="s">
        <v>40</v>
      </c>
      <c r="B16" s="6">
        <v>1</v>
      </c>
      <c r="C16" s="6"/>
      <c r="E16" s="41"/>
      <c r="F16" s="34" t="s">
        <v>64</v>
      </c>
      <c r="G16" s="33">
        <v>100</v>
      </c>
      <c r="H16" s="33" t="s">
        <v>132</v>
      </c>
    </row>
    <row r="17" spans="5:8">
      <c r="E17" s="41" t="s">
        <v>79</v>
      </c>
      <c r="F17" s="34" t="s">
        <v>65</v>
      </c>
      <c r="G17" s="33">
        <v>40</v>
      </c>
      <c r="H17" s="33" t="s">
        <v>55</v>
      </c>
    </row>
    <row r="18" spans="5:8">
      <c r="E18" s="41"/>
      <c r="F18" s="34" t="s">
        <v>66</v>
      </c>
      <c r="G18" s="33">
        <v>100</v>
      </c>
      <c r="H18" s="33" t="s">
        <v>55</v>
      </c>
    </row>
    <row r="19" spans="5:8">
      <c r="E19" s="41"/>
      <c r="F19" s="34" t="s">
        <v>67</v>
      </c>
      <c r="G19" s="33">
        <v>100</v>
      </c>
      <c r="H19" s="33" t="s">
        <v>68</v>
      </c>
    </row>
    <row r="20" spans="5:8">
      <c r="E20" s="41"/>
      <c r="F20" s="34" t="s">
        <v>69</v>
      </c>
      <c r="G20" s="33">
        <v>50</v>
      </c>
      <c r="H20" s="33" t="s">
        <v>55</v>
      </c>
    </row>
    <row r="21" spans="5:8">
      <c r="E21" s="41" t="s">
        <v>80</v>
      </c>
      <c r="F21" s="34" t="s">
        <v>70</v>
      </c>
      <c r="G21" s="33">
        <v>100</v>
      </c>
      <c r="H21" s="33" t="s">
        <v>133</v>
      </c>
    </row>
    <row r="22" spans="5:8">
      <c r="E22" s="41"/>
      <c r="F22" s="34" t="s">
        <v>71</v>
      </c>
      <c r="G22" s="33">
        <v>200</v>
      </c>
      <c r="H22" s="33" t="s">
        <v>133</v>
      </c>
    </row>
  </sheetData>
  <mergeCells count="8">
    <mergeCell ref="E17:E20"/>
    <mergeCell ref="E21:E22"/>
    <mergeCell ref="A1:C1"/>
    <mergeCell ref="E1:H1"/>
    <mergeCell ref="E2:F2"/>
    <mergeCell ref="E3:E6"/>
    <mergeCell ref="E7:E10"/>
    <mergeCell ref="E11:E16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J32"/>
  <sheetViews>
    <sheetView tabSelected="1" workbookViewId="0">
      <selection activeCell="K3" sqref="K3"/>
    </sheetView>
  </sheetViews>
  <sheetFormatPr baseColWidth="10" defaultRowHeight="15"/>
  <cols>
    <col min="1" max="1" width="10.33203125" style="3" bestFit="1" customWidth="1"/>
    <col min="2" max="2" width="62" style="3" bestFit="1" customWidth="1"/>
    <col min="3" max="3" width="7.1640625" style="3" bestFit="1" customWidth="1"/>
    <col min="4" max="4" width="3.33203125" style="3" customWidth="1"/>
    <col min="5" max="5" width="6.33203125" style="3" bestFit="1" customWidth="1"/>
    <col min="6" max="6" width="2.33203125" style="3" customWidth="1"/>
    <col min="7" max="7" width="9.1640625" style="3" bestFit="1" customWidth="1"/>
    <col min="8" max="8" width="6.6640625" style="3" bestFit="1" customWidth="1"/>
    <col min="9" max="9" width="7.5" style="3" bestFit="1" customWidth="1"/>
    <col min="10" max="10" width="2.1640625" style="3" customWidth="1"/>
    <col min="11" max="11" width="7.6640625" style="3" bestFit="1" customWidth="1"/>
    <col min="12" max="14" width="6.1640625" style="3" bestFit="1" customWidth="1"/>
    <col min="15" max="15" width="7.1640625" style="3" bestFit="1" customWidth="1"/>
    <col min="16" max="16" width="8.5" style="3" bestFit="1" customWidth="1"/>
    <col min="17" max="17" width="14.1640625" style="3" bestFit="1" customWidth="1"/>
    <col min="18" max="18" width="6.1640625" style="3" bestFit="1" customWidth="1"/>
    <col min="19" max="19" width="6.83203125" style="3" bestFit="1" customWidth="1"/>
    <col min="20" max="20" width="11.5" style="3" bestFit="1" customWidth="1"/>
    <col min="21" max="21" width="7.1640625" style="3" bestFit="1" customWidth="1"/>
    <col min="22" max="22" width="7.6640625" style="3" bestFit="1" customWidth="1"/>
    <col min="23" max="23" width="6.1640625" style="3" bestFit="1" customWidth="1"/>
    <col min="24" max="24" width="9.33203125" style="3" bestFit="1" customWidth="1"/>
    <col min="25" max="26" width="7.1640625" style="3" bestFit="1" customWidth="1"/>
    <col min="27" max="27" width="6.5" style="3" bestFit="1" customWidth="1"/>
    <col min="28" max="28" width="7.1640625" style="3" bestFit="1" customWidth="1"/>
    <col min="29" max="29" width="6.83203125" style="3" bestFit="1" customWidth="1"/>
    <col min="30" max="30" width="8.33203125" style="3" bestFit="1" customWidth="1"/>
    <col min="31" max="31" width="3.33203125" style="3" customWidth="1"/>
    <col min="32" max="32" width="10.83203125" style="3"/>
    <col min="33" max="33" width="10.83203125" style="21"/>
    <col min="34" max="34" width="3.1640625" style="22" customWidth="1"/>
    <col min="35" max="35" width="10.83203125" style="21"/>
    <col min="36" max="16384" width="10.83203125" style="3"/>
  </cols>
  <sheetData>
    <row r="1" spans="1:36">
      <c r="A1" s="52" t="s">
        <v>126</v>
      </c>
      <c r="B1" s="52" t="s">
        <v>27</v>
      </c>
      <c r="C1" s="54" t="s">
        <v>2</v>
      </c>
      <c r="E1" s="54" t="s">
        <v>10</v>
      </c>
      <c r="G1" s="50" t="s">
        <v>128</v>
      </c>
      <c r="H1" s="57"/>
      <c r="I1" s="51"/>
      <c r="K1" s="50" t="s">
        <v>28</v>
      </c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1"/>
      <c r="AF1" s="50" t="s">
        <v>29</v>
      </c>
      <c r="AG1" s="51"/>
      <c r="AH1" s="23"/>
      <c r="AI1" s="50" t="s">
        <v>46</v>
      </c>
      <c r="AJ1" s="51"/>
    </row>
    <row r="2" spans="1:36" s="2" customFormat="1" ht="16" thickBot="1">
      <c r="A2" s="53"/>
      <c r="B2" s="53"/>
      <c r="C2" s="55"/>
      <c r="D2" s="18"/>
      <c r="E2" s="56"/>
      <c r="F2" s="16"/>
      <c r="G2" s="37" t="s">
        <v>122</v>
      </c>
      <c r="H2" s="37" t="s">
        <v>123</v>
      </c>
      <c r="I2" s="37" t="s">
        <v>124</v>
      </c>
      <c r="J2" s="13"/>
      <c r="K2" s="37" t="s">
        <v>129</v>
      </c>
      <c r="L2" s="37" t="s">
        <v>130</v>
      </c>
      <c r="M2" s="37" t="s">
        <v>131</v>
      </c>
      <c r="N2" s="37" t="s">
        <v>12</v>
      </c>
      <c r="O2" s="37" t="s">
        <v>13</v>
      </c>
      <c r="P2" s="37" t="s">
        <v>14</v>
      </c>
      <c r="Q2" s="37" t="s">
        <v>15</v>
      </c>
      <c r="R2" s="37" t="s">
        <v>16</v>
      </c>
      <c r="S2" s="37" t="s">
        <v>17</v>
      </c>
      <c r="T2" s="37" t="s">
        <v>119</v>
      </c>
      <c r="U2" s="37" t="s">
        <v>18</v>
      </c>
      <c r="V2" s="37" t="s">
        <v>19</v>
      </c>
      <c r="W2" s="37" t="s">
        <v>21</v>
      </c>
      <c r="X2" s="37" t="s">
        <v>112</v>
      </c>
      <c r="Y2" s="37" t="s">
        <v>113</v>
      </c>
      <c r="Z2" s="37" t="s">
        <v>114</v>
      </c>
      <c r="AA2" s="37" t="s">
        <v>115</v>
      </c>
      <c r="AB2" s="37" t="s">
        <v>117</v>
      </c>
      <c r="AC2" s="37" t="s">
        <v>105</v>
      </c>
      <c r="AD2" s="37" t="s">
        <v>89</v>
      </c>
      <c r="AF2" s="37" t="s">
        <v>25</v>
      </c>
      <c r="AG2" s="38" t="s">
        <v>6</v>
      </c>
      <c r="AH2" s="24"/>
      <c r="AI2" s="39" t="s">
        <v>26</v>
      </c>
      <c r="AJ2" s="37" t="s">
        <v>110</v>
      </c>
    </row>
    <row r="3" spans="1:36" ht="16" thickTop="1">
      <c r="A3" s="12">
        <v>1</v>
      </c>
      <c r="B3" s="17" t="s">
        <v>44</v>
      </c>
      <c r="C3" s="31">
        <v>0</v>
      </c>
      <c r="D3" s="15"/>
      <c r="E3" s="6">
        <f>VLOOKUP($A3,Utility!A3:C27,3,0)</f>
        <v>10</v>
      </c>
      <c r="F3" s="14"/>
      <c r="G3" s="6">
        <f>IF(VLOOKUP($A3,'Recipe Type'!$A$2:$C$27,3,0)=1,1,0)</f>
        <v>1</v>
      </c>
      <c r="H3" s="6">
        <f>IF(VLOOKUP($A3,'Recipe Type'!$A$2:$C$27,3,0)=2,1,0)</f>
        <v>0</v>
      </c>
      <c r="I3" s="6">
        <f>IF(VLOOKUP($A3,'Recipe Type'!$A$2:$C$27,3,0)=3,1,0)</f>
        <v>0</v>
      </c>
      <c r="J3" s="12"/>
      <c r="K3" s="6">
        <f>Inputs!$B$3*Ingredients!D3/Ingredients!$C$3</f>
        <v>6.25</v>
      </c>
      <c r="L3" s="6">
        <f>Inputs!$B$3*Ingredients!E3/Ingredients!$C$3</f>
        <v>6.25</v>
      </c>
      <c r="M3" s="6">
        <f>Inputs!$B$3*Ingredients!F3/Ingredients!$C$3</f>
        <v>6.25</v>
      </c>
      <c r="N3" s="6">
        <f>Inputs!$B$3*Ingredients!G3/Ingredients!$C$3</f>
        <v>0</v>
      </c>
      <c r="O3" s="6">
        <f>Inputs!$B$3*Ingredients!H3/Ingredients!$C$3</f>
        <v>0</v>
      </c>
      <c r="P3" s="6">
        <f>Inputs!$B$3*Ingredients!I3/Ingredients!$C$3</f>
        <v>0</v>
      </c>
      <c r="Q3" s="6">
        <f>Inputs!$B$3*Ingredients!J3/Ingredients!$C$3</f>
        <v>0</v>
      </c>
      <c r="R3" s="6">
        <f>Inputs!$B$3*Ingredients!K3/Ingredients!$C$3</f>
        <v>0</v>
      </c>
      <c r="S3" s="6">
        <f>Inputs!$B$3*Ingredients!L3/Ingredients!$C$3</f>
        <v>6.25</v>
      </c>
      <c r="T3" s="6">
        <f>Inputs!$B$3*Ingredients!M3/Ingredients!$C$3</f>
        <v>0</v>
      </c>
      <c r="U3" s="6">
        <f>Inputs!$B$3*Ingredients!N3/Ingredients!$C$3</f>
        <v>6.25</v>
      </c>
      <c r="V3" s="6">
        <f>Inputs!$B$3*Ingredients!O3/Ingredients!$C$3</f>
        <v>6.25</v>
      </c>
      <c r="W3" s="6">
        <f>Inputs!$B$3*Ingredients!P3/Ingredients!$C$3</f>
        <v>0</v>
      </c>
      <c r="X3" s="6">
        <f>Inputs!$B$3*Ingredients!Q3/Ingredients!$C$3</f>
        <v>0</v>
      </c>
      <c r="Y3" s="6">
        <f>Inputs!$B$3*Ingredients!R3/Ingredients!$C$3</f>
        <v>0</v>
      </c>
      <c r="Z3" s="6">
        <f>Inputs!$B$3*Ingredients!S3/Ingredients!$C$3</f>
        <v>21.875</v>
      </c>
      <c r="AA3" s="6">
        <f>Inputs!$B$3*Ingredients!T3/Ingredients!$C$3</f>
        <v>112.5</v>
      </c>
      <c r="AB3" s="6">
        <f>Inputs!$B$3*Ingredients!U3/Ingredients!$C$3</f>
        <v>0</v>
      </c>
      <c r="AC3" s="6">
        <f>Inputs!$B$3*Ingredients!V3/Ingredients!$C$3</f>
        <v>0</v>
      </c>
      <c r="AD3" s="6">
        <f>Inputs!$B$3*Ingredients!W3/Ingredients!$C$3</f>
        <v>0</v>
      </c>
      <c r="AF3" s="6">
        <f>Skill!C3</f>
        <v>70</v>
      </c>
      <c r="AG3" s="6">
        <f>Skill!D3</f>
        <v>10</v>
      </c>
      <c r="AH3" s="23"/>
      <c r="AI3" s="20">
        <f>'Appliance Usage'!C3</f>
        <v>20</v>
      </c>
      <c r="AJ3" s="20">
        <f>'Appliance Usage'!D3</f>
        <v>0</v>
      </c>
    </row>
    <row r="4" spans="1:36">
      <c r="A4" s="6">
        <v>2</v>
      </c>
      <c r="B4" s="9" t="s">
        <v>106</v>
      </c>
      <c r="C4" s="26">
        <v>0</v>
      </c>
      <c r="D4" s="11"/>
      <c r="E4" s="6">
        <f>VLOOKUP($A4,Utility!A4:C28,3,0)</f>
        <v>8</v>
      </c>
      <c r="F4" s="12"/>
      <c r="G4" s="6">
        <f>IF(VLOOKUP($A4,'Recipe Type'!$A$2:$C$27,3,0)=1,1,0)</f>
        <v>0</v>
      </c>
      <c r="H4" s="6">
        <f>IF(VLOOKUP($A4,'Recipe Type'!$A$2:$C$27,3,0)=2,1,0)</f>
        <v>0</v>
      </c>
      <c r="I4" s="6">
        <f>IF(VLOOKUP($A4,'Recipe Type'!$A$2:$C$27,3,0)=3,1,0)</f>
        <v>1</v>
      </c>
      <c r="J4" s="6"/>
      <c r="K4" s="6">
        <f>Inputs!$B$3*Ingredients!D4/Ingredients!$C$3</f>
        <v>0</v>
      </c>
      <c r="L4" s="6">
        <f>Inputs!$B$3*Ingredients!E4/Ingredients!$C$3</f>
        <v>0</v>
      </c>
      <c r="M4" s="6">
        <f>Inputs!$B$3*Ingredients!F4/Ingredients!$C$3</f>
        <v>0</v>
      </c>
      <c r="N4" s="6">
        <f>Inputs!$B$3*Ingredients!G4/Ingredients!$C$3</f>
        <v>0</v>
      </c>
      <c r="O4" s="6">
        <f>Inputs!$B$3*Ingredients!H4/Ingredients!$C$3</f>
        <v>0</v>
      </c>
      <c r="P4" s="6">
        <f>Inputs!$B$3*Ingredients!I4/Ingredients!$C$3</f>
        <v>0</v>
      </c>
      <c r="Q4" s="6">
        <f>Inputs!$B$3*Ingredients!J4/Ingredients!$C$3</f>
        <v>0</v>
      </c>
      <c r="R4" s="6">
        <f>Inputs!$B$3*Ingredients!K4/Ingredients!$C$3</f>
        <v>0</v>
      </c>
      <c r="S4" s="6">
        <f>Inputs!$B$3*Ingredients!L4/Ingredients!$C$3</f>
        <v>0</v>
      </c>
      <c r="T4" s="6">
        <f>Inputs!$B$3*Ingredients!M4/Ingredients!$C$3</f>
        <v>0</v>
      </c>
      <c r="U4" s="6">
        <f>Inputs!$B$3*Ingredients!N4/Ingredients!$C$3</f>
        <v>0</v>
      </c>
      <c r="V4" s="6">
        <f>Inputs!$B$3*Ingredients!O4/Ingredients!$C$3</f>
        <v>0</v>
      </c>
      <c r="W4" s="6">
        <f>Inputs!$B$3*Ingredients!P4/Ingredients!$C$3</f>
        <v>0</v>
      </c>
      <c r="X4" s="6">
        <f>Inputs!$B$3*Ingredients!Q4/Ingredients!$C$3</f>
        <v>0</v>
      </c>
      <c r="Y4" s="6">
        <f>Inputs!$B$3*Ingredients!R4/Ingredients!$C$3</f>
        <v>0</v>
      </c>
      <c r="Z4" s="6">
        <f>Inputs!$B$3*Ingredients!S4/Ingredients!$C$3</f>
        <v>25</v>
      </c>
      <c r="AA4" s="6">
        <f>Inputs!$B$3*Ingredients!T4/Ingredients!$C$3</f>
        <v>75</v>
      </c>
      <c r="AB4" s="6">
        <f>Inputs!$B$3*Ingredients!U4/Ingredients!$C$3</f>
        <v>3.125</v>
      </c>
      <c r="AC4" s="6">
        <f>Inputs!$B$3*Ingredients!V4/Ingredients!$C$3</f>
        <v>37.5</v>
      </c>
      <c r="AD4" s="6">
        <f>Inputs!$B$3*Ingredients!W4/Ingredients!$C$3</f>
        <v>0</v>
      </c>
      <c r="AF4" s="6">
        <f>Skill!C4</f>
        <v>30</v>
      </c>
      <c r="AG4" s="6">
        <f>Skill!D4</f>
        <v>5</v>
      </c>
      <c r="AH4" s="23"/>
      <c r="AI4" s="20">
        <f>'Appliance Usage'!C4</f>
        <v>10</v>
      </c>
      <c r="AJ4" s="20">
        <f>'Appliance Usage'!D4</f>
        <v>45</v>
      </c>
    </row>
    <row r="5" spans="1:36">
      <c r="A5" s="6">
        <v>3</v>
      </c>
      <c r="B5" s="9" t="s">
        <v>90</v>
      </c>
      <c r="C5" s="26">
        <v>1</v>
      </c>
      <c r="D5" s="11"/>
      <c r="E5" s="6">
        <f>VLOOKUP($A5,Utility!A5:C29,3,0)</f>
        <v>6</v>
      </c>
      <c r="F5" s="6"/>
      <c r="G5" s="6">
        <f>IF(VLOOKUP($A5,'Recipe Type'!$A$2:$C$27,3,0)=1,1,0)</f>
        <v>0</v>
      </c>
      <c r="H5" s="6">
        <f>IF(VLOOKUP($A5,'Recipe Type'!$A$2:$C$27,3,0)=2,1,0)</f>
        <v>0</v>
      </c>
      <c r="I5" s="6">
        <f>IF(VLOOKUP($A5,'Recipe Type'!$A$2:$C$27,3,0)=3,1,0)</f>
        <v>1</v>
      </c>
      <c r="J5" s="6"/>
      <c r="K5" s="6">
        <f>Inputs!$B$3*Ingredients!D5/Ingredients!$C$3</f>
        <v>0</v>
      </c>
      <c r="L5" s="6">
        <f>Inputs!$B$3*Ingredients!E5/Ingredients!$C$3</f>
        <v>0</v>
      </c>
      <c r="M5" s="6">
        <f>Inputs!$B$3*Ingredients!F5/Ingredients!$C$3</f>
        <v>0</v>
      </c>
      <c r="N5" s="6">
        <f>Inputs!$B$3*Ingredients!G5/Ingredients!$C$3</f>
        <v>0</v>
      </c>
      <c r="O5" s="6">
        <f>Inputs!$B$3*Ingredients!H5/Ingredients!$C$3</f>
        <v>0</v>
      </c>
      <c r="P5" s="6">
        <f>Inputs!$B$3*Ingredients!I5/Ingredients!$C$3</f>
        <v>0</v>
      </c>
      <c r="Q5" s="6">
        <f>Inputs!$B$3*Ingredients!J5/Ingredients!$C$3</f>
        <v>0</v>
      </c>
      <c r="R5" s="6">
        <f>Inputs!$B$3*Ingredients!K5/Ingredients!$C$3</f>
        <v>0</v>
      </c>
      <c r="S5" s="6">
        <f>Inputs!$B$3*Ingredients!L5/Ingredients!$C$3</f>
        <v>0</v>
      </c>
      <c r="T5" s="6">
        <f>Inputs!$B$3*Ingredients!M5/Ingredients!$C$3</f>
        <v>0</v>
      </c>
      <c r="U5" s="6">
        <f>Inputs!$B$3*Ingredients!N5/Ingredients!$C$3</f>
        <v>0</v>
      </c>
      <c r="V5" s="6">
        <f>Inputs!$B$3*Ingredients!O5/Ingredients!$C$3</f>
        <v>0</v>
      </c>
      <c r="W5" s="6">
        <f>Inputs!$B$3*Ingredients!P5/Ingredients!$C$3</f>
        <v>0</v>
      </c>
      <c r="X5" s="6">
        <f>Inputs!$B$3*Ingredients!Q5/Ingredients!$C$3</f>
        <v>0</v>
      </c>
      <c r="Y5" s="6">
        <f>Inputs!$B$3*Ingredients!R5/Ingredients!$C$3</f>
        <v>0</v>
      </c>
      <c r="Z5" s="6">
        <f>Inputs!$B$3*Ingredients!S5/Ingredients!$C$3</f>
        <v>3.125</v>
      </c>
      <c r="AA5" s="6">
        <f>Inputs!$B$3*Ingredients!T5/Ingredients!$C$3</f>
        <v>12.5</v>
      </c>
      <c r="AB5" s="6">
        <f>Inputs!$B$3*Ingredients!U5/Ingredients!$C$3</f>
        <v>4.125</v>
      </c>
      <c r="AC5" s="6">
        <f>Inputs!$B$3*Ingredients!V5/Ingredients!$C$3</f>
        <v>0</v>
      </c>
      <c r="AD5" s="6">
        <f>Inputs!$B$3*Ingredients!W5/Ingredients!$C$3</f>
        <v>12.5</v>
      </c>
      <c r="AF5" s="6">
        <f>Skill!C5</f>
        <v>30</v>
      </c>
      <c r="AG5" s="6">
        <f>Skill!D5</f>
        <v>15</v>
      </c>
      <c r="AH5" s="23"/>
      <c r="AI5" s="20">
        <f>'Appliance Usage'!C5</f>
        <v>255</v>
      </c>
      <c r="AJ5" s="20">
        <f>'Appliance Usage'!D5</f>
        <v>0</v>
      </c>
    </row>
    <row r="6" spans="1:36">
      <c r="A6" s="6">
        <v>4</v>
      </c>
      <c r="B6" s="9" t="s">
        <v>43</v>
      </c>
      <c r="C6" s="26">
        <v>0</v>
      </c>
      <c r="D6" s="11"/>
      <c r="E6" s="6">
        <f>VLOOKUP($A6,Utility!A6:C30,3,0)</f>
        <v>6</v>
      </c>
      <c r="F6" s="6"/>
      <c r="G6" s="6">
        <f>IF(VLOOKUP($A6,'Recipe Type'!$A$2:$C$27,3,0)=1,1,0)</f>
        <v>0</v>
      </c>
      <c r="H6" s="6">
        <f>IF(VLOOKUP($A6,'Recipe Type'!$A$2:$C$27,3,0)=2,1,0)</f>
        <v>1</v>
      </c>
      <c r="I6" s="6">
        <f>IF(VLOOKUP($A6,'Recipe Type'!$A$2:$C$27,3,0)=3,1,0)</f>
        <v>0</v>
      </c>
      <c r="J6" s="6"/>
      <c r="K6" s="6">
        <f>Inputs!$B$3*Ingredients!D6/Ingredients!$C$3</f>
        <v>0</v>
      </c>
      <c r="L6" s="6">
        <f>Inputs!$B$3*Ingredients!E6/Ingredients!$C$3</f>
        <v>43.75</v>
      </c>
      <c r="M6" s="6">
        <f>Inputs!$B$3*Ingredients!F6/Ingredients!$C$3</f>
        <v>0</v>
      </c>
      <c r="N6" s="6">
        <f>Inputs!$B$3*Ingredients!G6/Ingredients!$C$3</f>
        <v>0</v>
      </c>
      <c r="O6" s="6">
        <f>Inputs!$B$3*Ingredients!H6/Ingredients!$C$3</f>
        <v>0</v>
      </c>
      <c r="P6" s="6">
        <f>Inputs!$B$3*Ingredients!I6/Ingredients!$C$3</f>
        <v>0</v>
      </c>
      <c r="Q6" s="6">
        <f>Inputs!$B$3*Ingredients!J6/Ingredients!$C$3</f>
        <v>0</v>
      </c>
      <c r="R6" s="6">
        <f>Inputs!$B$3*Ingredients!K6/Ingredients!$C$3</f>
        <v>0</v>
      </c>
      <c r="S6" s="6">
        <f>Inputs!$B$3*Ingredients!L6/Ingredients!$C$3</f>
        <v>12.5</v>
      </c>
      <c r="T6" s="6">
        <f>Inputs!$B$3*Ingredients!M6/Ingredients!$C$3</f>
        <v>0</v>
      </c>
      <c r="U6" s="6">
        <f>Inputs!$B$3*Ingredients!N6/Ingredients!$C$3</f>
        <v>12.5</v>
      </c>
      <c r="V6" s="6">
        <f>Inputs!$B$3*Ingredients!O6/Ingredients!$C$3</f>
        <v>0</v>
      </c>
      <c r="W6" s="6">
        <f>Inputs!$B$3*Ingredients!P6/Ingredients!$C$3</f>
        <v>0</v>
      </c>
      <c r="X6" s="6">
        <f>Inputs!$B$3*Ingredients!Q6/Ingredients!$C$3</f>
        <v>3.125</v>
      </c>
      <c r="Y6" s="6">
        <f>Inputs!$B$3*Ingredients!R6/Ingredients!$C$3</f>
        <v>25</v>
      </c>
      <c r="Z6" s="6">
        <f>Inputs!$B$3*Ingredients!S6/Ingredients!$C$3</f>
        <v>0</v>
      </c>
      <c r="AA6" s="6">
        <f>Inputs!$B$3*Ingredients!T6/Ingredients!$C$3</f>
        <v>0</v>
      </c>
      <c r="AB6" s="6">
        <f>Inputs!$B$3*Ingredients!U6/Ingredients!$C$3</f>
        <v>0</v>
      </c>
      <c r="AC6" s="6">
        <f>Inputs!$B$3*Ingredients!V6/Ingredients!$C$3</f>
        <v>0</v>
      </c>
      <c r="AD6" s="6">
        <f>Inputs!$B$3*Ingredients!W6/Ingredients!$C$3</f>
        <v>0</v>
      </c>
      <c r="AF6" s="6">
        <f>Skill!C6</f>
        <v>40</v>
      </c>
      <c r="AG6" s="6">
        <f>Skill!D6</f>
        <v>10</v>
      </c>
      <c r="AH6" s="23"/>
      <c r="AI6" s="20">
        <f>'Appliance Usage'!C6</f>
        <v>0</v>
      </c>
      <c r="AJ6" s="20">
        <f>'Appliance Usage'!D6</f>
        <v>150</v>
      </c>
    </row>
    <row r="7" spans="1:36">
      <c r="A7" s="6">
        <v>5</v>
      </c>
      <c r="B7" s="9" t="s">
        <v>99</v>
      </c>
      <c r="C7" s="26">
        <v>1</v>
      </c>
      <c r="D7" s="11"/>
      <c r="E7" s="6">
        <f>VLOOKUP($A7,Utility!A7:C31,3,0)</f>
        <v>9</v>
      </c>
      <c r="F7" s="6"/>
      <c r="G7" s="6">
        <f>IF(VLOOKUP($A7,'Recipe Type'!$A$2:$C$27,3,0)=1,1,0)</f>
        <v>1</v>
      </c>
      <c r="H7" s="6">
        <f>IF(VLOOKUP($A7,'Recipe Type'!$A$2:$C$27,3,0)=2,1,0)</f>
        <v>0</v>
      </c>
      <c r="I7" s="6">
        <f>IF(VLOOKUP($A7,'Recipe Type'!$A$2:$C$27,3,0)=3,1,0)</f>
        <v>0</v>
      </c>
      <c r="J7" s="6"/>
      <c r="K7" s="6">
        <f>Inputs!$B$3*Ingredients!D7/Ingredients!$C$3</f>
        <v>0</v>
      </c>
      <c r="L7" s="6">
        <f>Inputs!$B$3*Ingredients!E7/Ingredients!$C$3</f>
        <v>0</v>
      </c>
      <c r="M7" s="6">
        <f>Inputs!$B$3*Ingredients!F7/Ingredients!$C$3</f>
        <v>0</v>
      </c>
      <c r="N7" s="6">
        <f>Inputs!$B$3*Ingredients!G7/Ingredients!$C$3</f>
        <v>3.125</v>
      </c>
      <c r="O7" s="6">
        <f>Inputs!$B$3*Ingredients!H7/Ingredients!$C$3</f>
        <v>0</v>
      </c>
      <c r="P7" s="6">
        <f>Inputs!$B$3*Ingredients!I7/Ingredients!$C$3</f>
        <v>0</v>
      </c>
      <c r="Q7" s="6">
        <f>Inputs!$B$3*Ingredients!J7/Ingredients!$C$3</f>
        <v>0</v>
      </c>
      <c r="R7" s="6">
        <f>Inputs!$B$3*Ingredients!K7/Ingredients!$C$3</f>
        <v>0</v>
      </c>
      <c r="S7" s="6">
        <f>Inputs!$B$3*Ingredients!L7/Ingredients!$C$3</f>
        <v>3.125</v>
      </c>
      <c r="T7" s="6">
        <f>Inputs!$B$3*Ingredients!M7/Ingredients!$C$3</f>
        <v>0</v>
      </c>
      <c r="U7" s="6">
        <f>Inputs!$B$3*Ingredients!N7/Ingredients!$C$3</f>
        <v>0</v>
      </c>
      <c r="V7" s="6">
        <f>Inputs!$B$3*Ingredients!O7/Ingredients!$C$3</f>
        <v>0</v>
      </c>
      <c r="W7" s="6">
        <f>Inputs!$B$3*Ingredients!P7/Ingredients!$C$3</f>
        <v>0</v>
      </c>
      <c r="X7" s="6">
        <f>Inputs!$B$3*Ingredients!Q7/Ingredients!$C$3</f>
        <v>0</v>
      </c>
      <c r="Y7" s="6">
        <f>Inputs!$B$3*Ingredients!R7/Ingredients!$C$3</f>
        <v>0</v>
      </c>
      <c r="Z7" s="6">
        <f>Inputs!$B$3*Ingredients!S7/Ingredients!$C$3</f>
        <v>6.25</v>
      </c>
      <c r="AA7" s="6">
        <f>Inputs!$B$3*Ingredients!T7/Ingredients!$C$3</f>
        <v>37.5</v>
      </c>
      <c r="AB7" s="6">
        <f>Inputs!$B$3*Ingredients!U7/Ingredients!$C$3</f>
        <v>3.125</v>
      </c>
      <c r="AC7" s="6">
        <f>Inputs!$B$3*Ingredients!V7/Ingredients!$C$3</f>
        <v>0</v>
      </c>
      <c r="AD7" s="6">
        <f>Inputs!$B$3*Ingredients!W7/Ingredients!$C$3</f>
        <v>0</v>
      </c>
      <c r="AF7" s="6">
        <f>Skill!C7</f>
        <v>80</v>
      </c>
      <c r="AG7" s="6">
        <f>Skill!D7</f>
        <v>20</v>
      </c>
      <c r="AH7" s="23"/>
      <c r="AI7" s="20">
        <f>'Appliance Usage'!C7</f>
        <v>20</v>
      </c>
      <c r="AJ7" s="20">
        <f>'Appliance Usage'!D7</f>
        <v>0</v>
      </c>
    </row>
    <row r="8" spans="1:36">
      <c r="A8" s="6">
        <v>6</v>
      </c>
      <c r="B8" s="9" t="s">
        <v>118</v>
      </c>
      <c r="C8" s="26">
        <v>0</v>
      </c>
      <c r="D8" s="11"/>
      <c r="E8" s="6">
        <f>VLOOKUP($A8,Utility!A8:C32,3,0)</f>
        <v>8</v>
      </c>
      <c r="F8" s="6"/>
      <c r="G8" s="6">
        <f>IF(VLOOKUP($A8,'Recipe Type'!$A$2:$C$27,3,0)=1,1,0)</f>
        <v>0</v>
      </c>
      <c r="H8" s="6">
        <f>IF(VLOOKUP($A8,'Recipe Type'!$A$2:$C$27,3,0)=2,1,0)</f>
        <v>1</v>
      </c>
      <c r="I8" s="6">
        <f>IF(VLOOKUP($A8,'Recipe Type'!$A$2:$C$27,3,0)=3,1,0)</f>
        <v>0</v>
      </c>
      <c r="J8" s="6"/>
      <c r="K8" s="6">
        <f>Inputs!$B$3*Ingredients!D8/Ingredients!$C$3</f>
        <v>37.5</v>
      </c>
      <c r="L8" s="6">
        <f>Inputs!$B$3*Ingredients!E8/Ingredients!$C$3</f>
        <v>0</v>
      </c>
      <c r="M8" s="6">
        <f>Inputs!$B$3*Ingredients!F8/Ingredients!$C$3</f>
        <v>0</v>
      </c>
      <c r="N8" s="6">
        <f>Inputs!$B$3*Ingredients!G8/Ingredients!$C$3</f>
        <v>0</v>
      </c>
      <c r="O8" s="6">
        <f>Inputs!$B$3*Ingredients!H8/Ingredients!$C$3</f>
        <v>0</v>
      </c>
      <c r="P8" s="6">
        <f>Inputs!$B$3*Ingredients!I8/Ingredients!$C$3</f>
        <v>0</v>
      </c>
      <c r="Q8" s="6">
        <f>Inputs!$B$3*Ingredients!J8/Ingredients!$C$3</f>
        <v>0</v>
      </c>
      <c r="R8" s="6">
        <f>Inputs!$B$3*Ingredients!K8/Ingredients!$C$3</f>
        <v>0</v>
      </c>
      <c r="S8" s="6">
        <f>Inputs!$B$3*Ingredients!L8/Ingredients!$C$3</f>
        <v>12.5</v>
      </c>
      <c r="T8" s="6">
        <f>Inputs!$B$3*Ingredients!M8/Ingredients!$C$3</f>
        <v>0</v>
      </c>
      <c r="U8" s="6">
        <f>Inputs!$B$3*Ingredients!N8/Ingredients!$C$3</f>
        <v>12.5</v>
      </c>
      <c r="V8" s="6">
        <f>Inputs!$B$3*Ingredients!O8/Ingredients!$C$3</f>
        <v>0</v>
      </c>
      <c r="W8" s="6">
        <f>Inputs!$B$3*Ingredients!P8/Ingredients!$C$3</f>
        <v>0</v>
      </c>
      <c r="X8" s="6">
        <f>Inputs!$B$3*Ingredients!Q8/Ingredients!$C$3</f>
        <v>0</v>
      </c>
      <c r="Y8" s="6">
        <f>Inputs!$B$3*Ingredients!R8/Ingredients!$C$3</f>
        <v>0</v>
      </c>
      <c r="Z8" s="6">
        <f>Inputs!$B$3*Ingredients!S8/Ingredients!$C$3</f>
        <v>25</v>
      </c>
      <c r="AA8" s="6">
        <f>Inputs!$B$3*Ingredients!T8/Ingredients!$C$3</f>
        <v>112.5</v>
      </c>
      <c r="AB8" s="6">
        <f>Inputs!$B$3*Ingredients!U8/Ingredients!$C$3</f>
        <v>18.75</v>
      </c>
      <c r="AC8" s="6">
        <f>Inputs!$B$3*Ingredients!V8/Ingredients!$C$3</f>
        <v>0</v>
      </c>
      <c r="AD8" s="6">
        <f>Inputs!$B$3*Ingredients!W8/Ingredients!$C$3</f>
        <v>0</v>
      </c>
      <c r="AF8" s="6">
        <f>Skill!C8</f>
        <v>20</v>
      </c>
      <c r="AG8" s="6">
        <f>Skill!D8</f>
        <v>5</v>
      </c>
      <c r="AH8" s="23"/>
      <c r="AI8" s="20">
        <f>'Appliance Usage'!C8</f>
        <v>30</v>
      </c>
      <c r="AJ8" s="20">
        <f>'Appliance Usage'!D8</f>
        <v>50</v>
      </c>
    </row>
    <row r="9" spans="1:36">
      <c r="A9" s="6">
        <v>7</v>
      </c>
      <c r="B9" s="9" t="s">
        <v>107</v>
      </c>
      <c r="C9" s="26">
        <v>0</v>
      </c>
      <c r="D9" s="11"/>
      <c r="E9" s="6">
        <f>VLOOKUP($A9,Utility!A9:C33,3,0)</f>
        <v>7</v>
      </c>
      <c r="F9" s="6"/>
      <c r="G9" s="6">
        <f>IF(VLOOKUP($A9,'Recipe Type'!$A$2:$C$27,3,0)=1,1,0)</f>
        <v>0</v>
      </c>
      <c r="H9" s="6">
        <f>IF(VLOOKUP($A9,'Recipe Type'!$A$2:$C$27,3,0)=2,1,0)</f>
        <v>0</v>
      </c>
      <c r="I9" s="6">
        <f>IF(VLOOKUP($A9,'Recipe Type'!$A$2:$C$27,3,0)=3,1,0)</f>
        <v>1</v>
      </c>
      <c r="J9" s="6"/>
      <c r="K9" s="6">
        <f>Inputs!$B$3*Ingredients!D9/Ingredients!$C$3</f>
        <v>0</v>
      </c>
      <c r="L9" s="6">
        <f>Inputs!$B$3*Ingredients!E9/Ingredients!$C$3</f>
        <v>0</v>
      </c>
      <c r="M9" s="6">
        <f>Inputs!$B$3*Ingredients!F9/Ingredients!$C$3</f>
        <v>0</v>
      </c>
      <c r="N9" s="6">
        <f>Inputs!$B$3*Ingredients!G9/Ingredients!$C$3</f>
        <v>0</v>
      </c>
      <c r="O9" s="6">
        <f>Inputs!$B$3*Ingredients!H9/Ingredients!$C$3</f>
        <v>0</v>
      </c>
      <c r="P9" s="6">
        <f>Inputs!$B$3*Ingredients!I9/Ingredients!$C$3</f>
        <v>0</v>
      </c>
      <c r="Q9" s="6">
        <f>Inputs!$B$3*Ingredients!J9/Ingredients!$C$3</f>
        <v>0</v>
      </c>
      <c r="R9" s="6">
        <f>Inputs!$B$3*Ingredients!K9/Ingredients!$C$3</f>
        <v>0</v>
      </c>
      <c r="S9" s="6">
        <f>Inputs!$B$3*Ingredients!L9/Ingredients!$C$3</f>
        <v>0</v>
      </c>
      <c r="T9" s="6">
        <f>Inputs!$B$3*Ingredients!M9/Ingredients!$C$3</f>
        <v>0</v>
      </c>
      <c r="U9" s="6">
        <f>Inputs!$B$3*Ingredients!N9/Ingredients!$C$3</f>
        <v>0</v>
      </c>
      <c r="V9" s="6">
        <f>Inputs!$B$3*Ingredients!O9/Ingredients!$C$3</f>
        <v>0</v>
      </c>
      <c r="W9" s="6">
        <f>Inputs!$B$3*Ingredients!P9/Ingredients!$C$3</f>
        <v>0</v>
      </c>
      <c r="X9" s="6">
        <f>Inputs!$B$3*Ingredients!Q9/Ingredients!$C$3</f>
        <v>0</v>
      </c>
      <c r="Y9" s="6">
        <f>Inputs!$B$3*Ingredients!R9/Ingredients!$C$3</f>
        <v>0</v>
      </c>
      <c r="Z9" s="6">
        <f>Inputs!$B$3*Ingredients!S9/Ingredients!$C$3</f>
        <v>25</v>
      </c>
      <c r="AA9" s="6">
        <f>Inputs!$B$3*Ingredients!T9/Ingredients!$C$3</f>
        <v>187.5</v>
      </c>
      <c r="AB9" s="6">
        <f>Inputs!$B$3*Ingredients!U9/Ingredients!$C$3</f>
        <v>15.625</v>
      </c>
      <c r="AC9" s="6">
        <f>Inputs!$B$3*Ingredients!V9/Ingredients!$C$3</f>
        <v>0</v>
      </c>
      <c r="AD9" s="6">
        <f>Inputs!$B$3*Ingredients!W9/Ingredients!$C$3</f>
        <v>0</v>
      </c>
      <c r="AF9" s="6">
        <f>Skill!C9</f>
        <v>45</v>
      </c>
      <c r="AG9" s="6">
        <f>Skill!D9</f>
        <v>15</v>
      </c>
      <c r="AH9" s="23"/>
      <c r="AI9" s="20">
        <f>'Appliance Usage'!C9</f>
        <v>10</v>
      </c>
      <c r="AJ9" s="20">
        <f>'Appliance Usage'!D9</f>
        <v>120</v>
      </c>
    </row>
    <row r="10" spans="1:36">
      <c r="A10" s="6">
        <v>8</v>
      </c>
      <c r="B10" s="9" t="s">
        <v>88</v>
      </c>
      <c r="C10" s="26">
        <v>0</v>
      </c>
      <c r="D10" s="11"/>
      <c r="E10" s="6">
        <f>VLOOKUP($A10,Utility!A10:C34,3,0)</f>
        <v>10</v>
      </c>
      <c r="F10" s="6"/>
      <c r="G10" s="6">
        <f>IF(VLOOKUP($A10,'Recipe Type'!$A$2:$C$27,3,0)=1,1,0)</f>
        <v>0</v>
      </c>
      <c r="H10" s="6">
        <f>IF(VLOOKUP($A10,'Recipe Type'!$A$2:$C$27,3,0)=2,1,0)</f>
        <v>0</v>
      </c>
      <c r="I10" s="6">
        <f>IF(VLOOKUP($A10,'Recipe Type'!$A$2:$C$27,3,0)=3,1,0)</f>
        <v>1</v>
      </c>
      <c r="J10" s="6"/>
      <c r="K10" s="6">
        <f>Inputs!$B$3*Ingredients!D10/Ingredients!$C$3</f>
        <v>0</v>
      </c>
      <c r="L10" s="6">
        <f>Inputs!$B$3*Ingredients!E10/Ingredients!$C$3</f>
        <v>0</v>
      </c>
      <c r="M10" s="6">
        <f>Inputs!$B$3*Ingredients!F10/Ingredients!$C$3</f>
        <v>0</v>
      </c>
      <c r="N10" s="6">
        <f>Inputs!$B$3*Ingredients!G10/Ingredients!$C$3</f>
        <v>0</v>
      </c>
      <c r="O10" s="6">
        <f>Inputs!$B$3*Ingredients!H10/Ingredients!$C$3</f>
        <v>0</v>
      </c>
      <c r="P10" s="6">
        <f>Inputs!$B$3*Ingredients!I10/Ingredients!$C$3</f>
        <v>0</v>
      </c>
      <c r="Q10" s="6">
        <f>Inputs!$B$3*Ingredients!J10/Ingredients!$C$3</f>
        <v>0</v>
      </c>
      <c r="R10" s="6">
        <f>Inputs!$B$3*Ingredients!K10/Ingredients!$C$3</f>
        <v>0</v>
      </c>
      <c r="S10" s="6">
        <f>Inputs!$B$3*Ingredients!L10/Ingredients!$C$3</f>
        <v>0</v>
      </c>
      <c r="T10" s="6">
        <f>Inputs!$B$3*Ingredients!M10/Ingredients!$C$3</f>
        <v>0</v>
      </c>
      <c r="U10" s="6">
        <f>Inputs!$B$3*Ingredients!N10/Ingredients!$C$3</f>
        <v>0</v>
      </c>
      <c r="V10" s="6">
        <f>Inputs!$B$3*Ingredients!O10/Ingredients!$C$3</f>
        <v>0</v>
      </c>
      <c r="W10" s="6">
        <f>Inputs!$B$3*Ingredients!P10/Ingredients!$C$3</f>
        <v>0</v>
      </c>
      <c r="X10" s="6">
        <f>Inputs!$B$3*Ingredients!Q10/Ingredients!$C$3</f>
        <v>0</v>
      </c>
      <c r="Y10" s="6">
        <f>Inputs!$B$3*Ingredients!R10/Ingredients!$C$3</f>
        <v>0</v>
      </c>
      <c r="Z10" s="6">
        <f>Inputs!$B$3*Ingredients!S10/Ingredients!$C$3</f>
        <v>25</v>
      </c>
      <c r="AA10" s="6">
        <f>Inputs!$B$3*Ingredients!T10/Ingredients!$C$3</f>
        <v>125</v>
      </c>
      <c r="AB10" s="6">
        <f>Inputs!$B$3*Ingredients!U10/Ingredients!$C$3</f>
        <v>18.75</v>
      </c>
      <c r="AC10" s="6">
        <f>Inputs!$B$3*Ingredients!V10/Ingredients!$C$3</f>
        <v>0</v>
      </c>
      <c r="AD10" s="6">
        <f>Inputs!$B$3*Ingredients!W10/Ingredients!$C$3</f>
        <v>37.5</v>
      </c>
      <c r="AF10" s="6">
        <f>Skill!C10</f>
        <v>20</v>
      </c>
      <c r="AG10" s="6">
        <f>Skill!D10</f>
        <v>10</v>
      </c>
      <c r="AH10" s="23"/>
      <c r="AI10" s="20">
        <f>'Appliance Usage'!C10</f>
        <v>20</v>
      </c>
      <c r="AJ10" s="20">
        <f>'Appliance Usage'!D10</f>
        <v>100</v>
      </c>
    </row>
    <row r="11" spans="1:36">
      <c r="A11" s="6">
        <v>9</v>
      </c>
      <c r="B11" s="9" t="s">
        <v>103</v>
      </c>
      <c r="C11" s="26">
        <v>1</v>
      </c>
      <c r="D11" s="11"/>
      <c r="E11" s="6">
        <f>VLOOKUP($A11,Utility!A11:C35,3,0)</f>
        <v>9</v>
      </c>
      <c r="F11" s="6"/>
      <c r="G11" s="6">
        <f>IF(VLOOKUP($A11,'Recipe Type'!$A$2:$C$27,3,0)=1,1,0)</f>
        <v>1</v>
      </c>
      <c r="H11" s="6">
        <f>IF(VLOOKUP($A11,'Recipe Type'!$A$2:$C$27,3,0)=2,1,0)</f>
        <v>0</v>
      </c>
      <c r="I11" s="6">
        <f>IF(VLOOKUP($A11,'Recipe Type'!$A$2:$C$27,3,0)=3,1,0)</f>
        <v>0</v>
      </c>
      <c r="J11" s="6"/>
      <c r="K11" s="6">
        <f>Inputs!$B$3*Ingredients!D11/Ingredients!$C$3</f>
        <v>0</v>
      </c>
      <c r="L11" s="6">
        <f>Inputs!$B$3*Ingredients!E11/Ingredients!$C$3</f>
        <v>12.5</v>
      </c>
      <c r="M11" s="6">
        <f>Inputs!$B$3*Ingredients!F11/Ingredients!$C$3</f>
        <v>0</v>
      </c>
      <c r="N11" s="6">
        <f>Inputs!$B$3*Ingredients!G11/Ingredients!$C$3</f>
        <v>0</v>
      </c>
      <c r="O11" s="6">
        <f>Inputs!$B$3*Ingredients!H11/Ingredients!$C$3</f>
        <v>0</v>
      </c>
      <c r="P11" s="6">
        <f>Inputs!$B$3*Ingredients!I11/Ingredients!$C$3</f>
        <v>0</v>
      </c>
      <c r="Q11" s="6">
        <f>Inputs!$B$3*Ingredients!J11/Ingredients!$C$3</f>
        <v>0</v>
      </c>
      <c r="R11" s="6">
        <f>Inputs!$B$3*Ingredients!K11/Ingredients!$C$3</f>
        <v>0</v>
      </c>
      <c r="S11" s="6">
        <f>Inputs!$B$3*Ingredients!L11/Ingredients!$C$3</f>
        <v>6.25</v>
      </c>
      <c r="T11" s="6">
        <f>Inputs!$B$3*Ingredients!M11/Ingredients!$C$3</f>
        <v>0</v>
      </c>
      <c r="U11" s="6">
        <f>Inputs!$B$3*Ingredients!N11/Ingredients!$C$3</f>
        <v>0</v>
      </c>
      <c r="V11" s="6">
        <f>Inputs!$B$3*Ingredients!O11/Ingredients!$C$3</f>
        <v>0</v>
      </c>
      <c r="W11" s="6">
        <f>Inputs!$B$3*Ingredients!P11/Ingredients!$C$3</f>
        <v>0</v>
      </c>
      <c r="X11" s="6">
        <f>Inputs!$B$3*Ingredients!Q11/Ingredients!$C$3</f>
        <v>0</v>
      </c>
      <c r="Y11" s="6">
        <f>Inputs!$B$3*Ingredients!R11/Ingredients!$C$3</f>
        <v>0</v>
      </c>
      <c r="Z11" s="6">
        <f>Inputs!$B$3*Ingredients!S11/Ingredients!$C$3</f>
        <v>12.5</v>
      </c>
      <c r="AA11" s="6">
        <f>Inputs!$B$3*Ingredients!T11/Ingredients!$C$3</f>
        <v>50</v>
      </c>
      <c r="AB11" s="6">
        <f>Inputs!$B$3*Ingredients!U11/Ingredients!$C$3</f>
        <v>0</v>
      </c>
      <c r="AC11" s="6">
        <f>Inputs!$B$3*Ingredients!V11/Ingredients!$C$3</f>
        <v>0</v>
      </c>
      <c r="AD11" s="6">
        <f>Inputs!$B$3*Ingredients!W11/Ingredients!$C$3</f>
        <v>0</v>
      </c>
      <c r="AF11" s="6">
        <f>Skill!C11</f>
        <v>60</v>
      </c>
      <c r="AG11" s="6">
        <f>Skill!D11</f>
        <v>15</v>
      </c>
      <c r="AH11" s="23"/>
      <c r="AI11" s="20">
        <f>'Appliance Usage'!C11</f>
        <v>15</v>
      </c>
      <c r="AJ11" s="20">
        <f>'Appliance Usage'!D11</f>
        <v>30</v>
      </c>
    </row>
    <row r="12" spans="1:36">
      <c r="A12" s="6">
        <v>10</v>
      </c>
      <c r="B12" s="9" t="s">
        <v>0</v>
      </c>
      <c r="C12" s="26">
        <v>0</v>
      </c>
      <c r="D12" s="11"/>
      <c r="E12" s="6">
        <f>VLOOKUP($A12,Utility!A12:C36,3,0)</f>
        <v>5</v>
      </c>
      <c r="F12" s="6"/>
      <c r="G12" s="6">
        <f>IF(VLOOKUP($A12,'Recipe Type'!$A$2:$C$27,3,0)=1,1,0)</f>
        <v>0</v>
      </c>
      <c r="H12" s="6">
        <f>IF(VLOOKUP($A12,'Recipe Type'!$A$2:$C$27,3,0)=2,1,0)</f>
        <v>1</v>
      </c>
      <c r="I12" s="6">
        <f>IF(VLOOKUP($A12,'Recipe Type'!$A$2:$C$27,3,0)=3,1,0)</f>
        <v>0</v>
      </c>
      <c r="J12" s="6"/>
      <c r="K12" s="6">
        <f>Inputs!$B$3*Ingredients!D12/Ingredients!$C$3</f>
        <v>0</v>
      </c>
      <c r="L12" s="6">
        <f>Inputs!$B$3*Ingredients!E12/Ingredients!$C$3</f>
        <v>0</v>
      </c>
      <c r="M12" s="6">
        <f>Inputs!$B$3*Ingredients!F12/Ingredients!$C$3</f>
        <v>56.25</v>
      </c>
      <c r="N12" s="6">
        <f>Inputs!$B$3*Ingredients!G12/Ingredients!$C$3</f>
        <v>0</v>
      </c>
      <c r="O12" s="6">
        <f>Inputs!$B$3*Ingredients!H12/Ingredients!$C$3</f>
        <v>0</v>
      </c>
      <c r="P12" s="6">
        <f>Inputs!$B$3*Ingredients!I12/Ingredients!$C$3</f>
        <v>0</v>
      </c>
      <c r="Q12" s="6">
        <f>Inputs!$B$3*Ingredients!J12/Ingredients!$C$3</f>
        <v>0</v>
      </c>
      <c r="R12" s="6">
        <f>Inputs!$B$3*Ingredients!K12/Ingredients!$C$3</f>
        <v>0</v>
      </c>
      <c r="S12" s="6">
        <f>Inputs!$B$3*Ingredients!L12/Ingredients!$C$3</f>
        <v>0</v>
      </c>
      <c r="T12" s="6">
        <f>Inputs!$B$3*Ingredients!M12/Ingredients!$C$3</f>
        <v>0</v>
      </c>
      <c r="U12" s="6">
        <f>Inputs!$B$3*Ingredients!N12/Ingredients!$C$3</f>
        <v>0</v>
      </c>
      <c r="V12" s="6">
        <f>Inputs!$B$3*Ingredients!O12/Ingredients!$C$3</f>
        <v>0</v>
      </c>
      <c r="W12" s="6">
        <f>Inputs!$B$3*Ingredients!P12/Ingredients!$C$3</f>
        <v>0</v>
      </c>
      <c r="X12" s="6">
        <f>Inputs!$B$3*Ingredients!Q12/Ingredients!$C$3</f>
        <v>0</v>
      </c>
      <c r="Y12" s="6">
        <f>Inputs!$B$3*Ingredients!R12/Ingredients!$C$3</f>
        <v>0</v>
      </c>
      <c r="Z12" s="6">
        <f>Inputs!$B$3*Ingredients!S12/Ingredients!$C$3</f>
        <v>6.25</v>
      </c>
      <c r="AA12" s="6">
        <f>Inputs!$B$3*Ingredients!T12/Ingredients!$C$3</f>
        <v>25</v>
      </c>
      <c r="AB12" s="6">
        <f>Inputs!$B$3*Ingredients!U12/Ingredients!$C$3</f>
        <v>0</v>
      </c>
      <c r="AC12" s="6">
        <f>Inputs!$B$3*Ingredients!V12/Ingredients!$C$3</f>
        <v>0</v>
      </c>
      <c r="AD12" s="6">
        <f>Inputs!$B$3*Ingredients!W12/Ingredients!$C$3</f>
        <v>0</v>
      </c>
      <c r="AF12" s="6">
        <f>Skill!C12</f>
        <v>15</v>
      </c>
      <c r="AG12" s="6">
        <f>Skill!D12</f>
        <v>15</v>
      </c>
      <c r="AH12" s="23"/>
      <c r="AI12" s="20">
        <f>'Appliance Usage'!C12</f>
        <v>30</v>
      </c>
      <c r="AJ12" s="20">
        <f>'Appliance Usage'!D12</f>
        <v>0</v>
      </c>
    </row>
    <row r="13" spans="1:36">
      <c r="A13" s="6">
        <v>11</v>
      </c>
      <c r="B13" s="9" t="s">
        <v>116</v>
      </c>
      <c r="C13" s="26">
        <v>0</v>
      </c>
      <c r="D13" s="11"/>
      <c r="E13" s="6">
        <f>VLOOKUP($A13,Utility!A13:C37,3,0)</f>
        <v>6</v>
      </c>
      <c r="F13" s="6"/>
      <c r="G13" s="6">
        <f>IF(VLOOKUP($A13,'Recipe Type'!$A$2:$C$27,3,0)=1,1,0)</f>
        <v>0</v>
      </c>
      <c r="H13" s="6">
        <f>IF(VLOOKUP($A13,'Recipe Type'!$A$2:$C$27,3,0)=2,1,0)</f>
        <v>1</v>
      </c>
      <c r="I13" s="6">
        <f>IF(VLOOKUP($A13,'Recipe Type'!$A$2:$C$27,3,0)=3,1,0)</f>
        <v>0</v>
      </c>
      <c r="J13" s="6"/>
      <c r="K13" s="6">
        <f>Inputs!$B$3*Ingredients!D13/Ingredients!$C$3</f>
        <v>43.75</v>
      </c>
      <c r="L13" s="6">
        <f>Inputs!$B$3*Ingredients!E13/Ingredients!$C$3</f>
        <v>0</v>
      </c>
      <c r="M13" s="6">
        <f>Inputs!$B$3*Ingredients!F13/Ingredients!$C$3</f>
        <v>0</v>
      </c>
      <c r="N13" s="6">
        <f>Inputs!$B$3*Ingredients!G13/Ingredients!$C$3</f>
        <v>0</v>
      </c>
      <c r="O13" s="6">
        <f>Inputs!$B$3*Ingredients!H13/Ingredients!$C$3</f>
        <v>18.75</v>
      </c>
      <c r="P13" s="6">
        <f>Inputs!$B$3*Ingredients!I13/Ingredients!$C$3</f>
        <v>0</v>
      </c>
      <c r="Q13" s="6">
        <f>Inputs!$B$3*Ingredients!J13/Ingredients!$C$3</f>
        <v>0</v>
      </c>
      <c r="R13" s="6">
        <f>Inputs!$B$3*Ingredients!K13/Ingredients!$C$3</f>
        <v>0</v>
      </c>
      <c r="S13" s="6">
        <f>Inputs!$B$3*Ingredients!L13/Ingredients!$C$3</f>
        <v>25</v>
      </c>
      <c r="T13" s="6">
        <f>Inputs!$B$3*Ingredients!M13/Ingredients!$C$3</f>
        <v>0</v>
      </c>
      <c r="U13" s="6">
        <f>Inputs!$B$3*Ingredients!N13/Ingredients!$C$3</f>
        <v>0</v>
      </c>
      <c r="V13" s="6">
        <f>Inputs!$B$3*Ingredients!O13/Ingredients!$C$3</f>
        <v>0</v>
      </c>
      <c r="W13" s="6">
        <f>Inputs!$B$3*Ingredients!P13/Ingredients!$C$3</f>
        <v>0</v>
      </c>
      <c r="X13" s="6">
        <f>Inputs!$B$3*Ingredients!Q13/Ingredients!$C$3</f>
        <v>12.5</v>
      </c>
      <c r="Y13" s="6">
        <f>Inputs!$B$3*Ingredients!R13/Ingredients!$C$3</f>
        <v>0</v>
      </c>
      <c r="Z13" s="6">
        <f>Inputs!$B$3*Ingredients!S13/Ingredients!$C$3</f>
        <v>0</v>
      </c>
      <c r="AA13" s="6">
        <f>Inputs!$B$3*Ingredients!T13/Ingredients!$C$3</f>
        <v>75</v>
      </c>
      <c r="AB13" s="6">
        <f>Inputs!$B$3*Ingredients!U13/Ingredients!$C$3</f>
        <v>0</v>
      </c>
      <c r="AC13" s="6">
        <f>Inputs!$B$3*Ingredients!V13/Ingredients!$C$3</f>
        <v>0</v>
      </c>
      <c r="AD13" s="6">
        <f>Inputs!$B$3*Ingredients!W13/Ingredients!$C$3</f>
        <v>0</v>
      </c>
      <c r="AF13" s="6">
        <f>Skill!C13</f>
        <v>30</v>
      </c>
      <c r="AG13" s="6">
        <f>Skill!D13</f>
        <v>10</v>
      </c>
      <c r="AH13" s="23"/>
      <c r="AI13" s="20">
        <f>'Appliance Usage'!C13</f>
        <v>45</v>
      </c>
      <c r="AJ13" s="20">
        <f>'Appliance Usage'!D13</f>
        <v>0</v>
      </c>
    </row>
    <row r="14" spans="1:36">
      <c r="A14" s="6">
        <v>12</v>
      </c>
      <c r="B14" s="9" t="s">
        <v>98</v>
      </c>
      <c r="C14" s="26">
        <v>0</v>
      </c>
      <c r="D14" s="11"/>
      <c r="E14" s="6">
        <f>VLOOKUP($A14,Utility!A14:C38,3,0)</f>
        <v>5</v>
      </c>
      <c r="F14" s="6"/>
      <c r="G14" s="6">
        <f>IF(VLOOKUP($A14,'Recipe Type'!$A$2:$C$27,3,0)=1,1,0)</f>
        <v>0</v>
      </c>
      <c r="H14" s="6">
        <f>IF(VLOOKUP($A14,'Recipe Type'!$A$2:$C$27,3,0)=2,1,0)</f>
        <v>1</v>
      </c>
      <c r="I14" s="6">
        <f>IF(VLOOKUP($A14,'Recipe Type'!$A$2:$C$27,3,0)=3,1,0)</f>
        <v>0</v>
      </c>
      <c r="J14" s="6"/>
      <c r="K14" s="6">
        <f>Inputs!$B$3*Ingredients!D14/Ingredients!$C$3</f>
        <v>0</v>
      </c>
      <c r="L14" s="6">
        <f>Inputs!$B$3*Ingredients!E14/Ingredients!$C$3</f>
        <v>0</v>
      </c>
      <c r="M14" s="6">
        <f>Inputs!$B$3*Ingredients!F14/Ingredients!$C$3</f>
        <v>0</v>
      </c>
      <c r="N14" s="6">
        <f>Inputs!$B$3*Ingredients!G14/Ingredients!$C$3</f>
        <v>37.5</v>
      </c>
      <c r="O14" s="6">
        <f>Inputs!$B$3*Ingredients!H14/Ingredients!$C$3</f>
        <v>0</v>
      </c>
      <c r="P14" s="6">
        <f>Inputs!$B$3*Ingredients!I14/Ingredients!$C$3</f>
        <v>0</v>
      </c>
      <c r="Q14" s="6">
        <f>Inputs!$B$3*Ingredients!J14/Ingredients!$C$3</f>
        <v>0</v>
      </c>
      <c r="R14" s="6">
        <f>Inputs!$B$3*Ingredients!K14/Ingredients!$C$3</f>
        <v>0</v>
      </c>
      <c r="S14" s="6">
        <f>Inputs!$B$3*Ingredients!L14/Ingredients!$C$3</f>
        <v>0</v>
      </c>
      <c r="T14" s="6">
        <f>Inputs!$B$3*Ingredients!M14/Ingredients!$C$3</f>
        <v>0</v>
      </c>
      <c r="U14" s="6">
        <f>Inputs!$B$3*Ingredients!N14/Ingredients!$C$3</f>
        <v>0</v>
      </c>
      <c r="V14" s="6">
        <f>Inputs!$B$3*Ingredients!O14/Ingredients!$C$3</f>
        <v>0</v>
      </c>
      <c r="W14" s="6">
        <f>Inputs!$B$3*Ingredients!P14/Ingredients!$C$3</f>
        <v>0</v>
      </c>
      <c r="X14" s="6">
        <f>Inputs!$B$3*Ingredients!Q14/Ingredients!$C$3</f>
        <v>0</v>
      </c>
      <c r="Y14" s="6">
        <f>Inputs!$B$3*Ingredients!R14/Ingredients!$C$3</f>
        <v>0</v>
      </c>
      <c r="Z14" s="6">
        <f>Inputs!$B$3*Ingredients!S14/Ingredients!$C$3</f>
        <v>0</v>
      </c>
      <c r="AA14" s="6">
        <f>Inputs!$B$3*Ingredients!T14/Ingredients!$C$3</f>
        <v>75</v>
      </c>
      <c r="AB14" s="6">
        <f>Inputs!$B$3*Ingredients!U14/Ingredients!$C$3</f>
        <v>0</v>
      </c>
      <c r="AC14" s="6">
        <f>Inputs!$B$3*Ingredients!V14/Ingredients!$C$3</f>
        <v>0</v>
      </c>
      <c r="AD14" s="6">
        <f>Inputs!$B$3*Ingredients!W14/Ingredients!$C$3</f>
        <v>0</v>
      </c>
      <c r="AF14" s="6">
        <f>Skill!C14</f>
        <v>45</v>
      </c>
      <c r="AG14" s="6">
        <f>Skill!D14</f>
        <v>30</v>
      </c>
      <c r="AH14" s="23"/>
      <c r="AI14" s="20">
        <f>'Appliance Usage'!C14</f>
        <v>30</v>
      </c>
      <c r="AJ14" s="20">
        <f>'Appliance Usage'!D14</f>
        <v>0</v>
      </c>
    </row>
    <row r="15" spans="1:36">
      <c r="A15" s="6">
        <v>13</v>
      </c>
      <c r="B15" s="9" t="s">
        <v>96</v>
      </c>
      <c r="C15" s="26">
        <v>0</v>
      </c>
      <c r="D15" s="11"/>
      <c r="E15" s="6">
        <f>VLOOKUP($A15,Utility!A15:C39,3,0)</f>
        <v>5</v>
      </c>
      <c r="F15" s="6"/>
      <c r="G15" s="6">
        <f>IF(VLOOKUP($A15,'Recipe Type'!$A$2:$C$27,3,0)=1,1,0)</f>
        <v>0</v>
      </c>
      <c r="H15" s="6">
        <f>IF(VLOOKUP($A15,'Recipe Type'!$A$2:$C$27,3,0)=2,1,0)</f>
        <v>1</v>
      </c>
      <c r="I15" s="6">
        <f>IF(VLOOKUP($A15,'Recipe Type'!$A$2:$C$27,3,0)=3,1,0)</f>
        <v>0</v>
      </c>
      <c r="J15" s="6"/>
      <c r="K15" s="6">
        <f>Inputs!$B$3*Ingredients!D15/Ingredients!$C$3</f>
        <v>37.5</v>
      </c>
      <c r="L15" s="6">
        <f>Inputs!$B$3*Ingredients!E15/Ingredients!$C$3</f>
        <v>0</v>
      </c>
      <c r="M15" s="6">
        <f>Inputs!$B$3*Ingredients!F15/Ingredients!$C$3</f>
        <v>6.25</v>
      </c>
      <c r="N15" s="6">
        <f>Inputs!$B$3*Ingredients!G15/Ingredients!$C$3</f>
        <v>0</v>
      </c>
      <c r="O15" s="6">
        <f>Inputs!$B$3*Ingredients!H15/Ingredients!$C$3</f>
        <v>12.5</v>
      </c>
      <c r="P15" s="6">
        <f>Inputs!$B$3*Ingredients!I15/Ingredients!$C$3</f>
        <v>6.25</v>
      </c>
      <c r="Q15" s="6">
        <f>Inputs!$B$3*Ingredients!J15/Ingredients!$C$3</f>
        <v>0</v>
      </c>
      <c r="R15" s="6">
        <f>Inputs!$B$3*Ingredients!K15/Ingredients!$C$3</f>
        <v>0</v>
      </c>
      <c r="S15" s="6">
        <f>Inputs!$B$3*Ingredients!L15/Ingredients!$C$3</f>
        <v>12.5</v>
      </c>
      <c r="T15" s="6">
        <f>Inputs!$B$3*Ingredients!M15/Ingredients!$C$3</f>
        <v>0</v>
      </c>
      <c r="U15" s="6">
        <f>Inputs!$B$3*Ingredients!N15/Ingredients!$C$3</f>
        <v>12.5</v>
      </c>
      <c r="V15" s="6">
        <f>Inputs!$B$3*Ingredients!O15/Ingredients!$C$3</f>
        <v>0</v>
      </c>
      <c r="W15" s="6">
        <f>Inputs!$B$3*Ingredients!P15/Ingredients!$C$3</f>
        <v>0</v>
      </c>
      <c r="X15" s="6">
        <f>Inputs!$B$3*Ingredients!Q15/Ingredients!$C$3</f>
        <v>0</v>
      </c>
      <c r="Y15" s="6">
        <f>Inputs!$B$3*Ingredients!R15/Ingredients!$C$3</f>
        <v>0</v>
      </c>
      <c r="Z15" s="6">
        <f>Inputs!$B$3*Ingredients!S15/Ingredients!$C$3</f>
        <v>0</v>
      </c>
      <c r="AA15" s="6">
        <f>Inputs!$B$3*Ingredients!T15/Ingredients!$C$3</f>
        <v>25</v>
      </c>
      <c r="AB15" s="6">
        <f>Inputs!$B$3*Ingredients!U15/Ingredients!$C$3</f>
        <v>0</v>
      </c>
      <c r="AC15" s="6">
        <f>Inputs!$B$3*Ingredients!V15/Ingredients!$C$3</f>
        <v>0</v>
      </c>
      <c r="AD15" s="6">
        <f>Inputs!$B$3*Ingredients!W15/Ingredients!$C$3</f>
        <v>0</v>
      </c>
      <c r="AF15" s="6">
        <f>Skill!C15</f>
        <v>20</v>
      </c>
      <c r="AG15" s="6">
        <f>Skill!D15</f>
        <v>15</v>
      </c>
      <c r="AH15" s="23"/>
      <c r="AI15" s="20">
        <f>'Appliance Usage'!C15</f>
        <v>10</v>
      </c>
      <c r="AJ15" s="20">
        <f>'Appliance Usage'!D15</f>
        <v>120</v>
      </c>
    </row>
    <row r="16" spans="1:36">
      <c r="A16" s="6">
        <v>14</v>
      </c>
      <c r="B16" s="9" t="s">
        <v>95</v>
      </c>
      <c r="C16" s="26">
        <v>0</v>
      </c>
      <c r="D16" s="11"/>
      <c r="E16" s="6">
        <f>VLOOKUP($A16,Utility!A16:C40,3,0)</f>
        <v>6</v>
      </c>
      <c r="F16" s="6"/>
      <c r="G16" s="6">
        <f>IF(VLOOKUP($A16,'Recipe Type'!$A$2:$C$27,3,0)=1,1,0)</f>
        <v>1</v>
      </c>
      <c r="H16" s="6">
        <f>IF(VLOOKUP($A16,'Recipe Type'!$A$2:$C$27,3,0)=2,1,0)</f>
        <v>0</v>
      </c>
      <c r="I16" s="6">
        <f>IF(VLOOKUP($A16,'Recipe Type'!$A$2:$C$27,3,0)=3,1,0)</f>
        <v>0</v>
      </c>
      <c r="J16" s="6"/>
      <c r="K16" s="6">
        <f>Inputs!$B$3*Ingredients!D16/Ingredients!$C$3</f>
        <v>0</v>
      </c>
      <c r="L16" s="6">
        <f>Inputs!$B$3*Ingredients!E16/Ingredients!$C$3</f>
        <v>0</v>
      </c>
      <c r="M16" s="6">
        <f>Inputs!$B$3*Ingredients!F16/Ingredients!$C$3</f>
        <v>6.25</v>
      </c>
      <c r="N16" s="6">
        <f>Inputs!$B$3*Ingredients!G16/Ingredients!$C$3</f>
        <v>0</v>
      </c>
      <c r="O16" s="6">
        <f>Inputs!$B$3*Ingredients!H16/Ingredients!$C$3</f>
        <v>0</v>
      </c>
      <c r="P16" s="6">
        <f>Inputs!$B$3*Ingredients!I16/Ingredients!$C$3</f>
        <v>0</v>
      </c>
      <c r="Q16" s="6">
        <f>Inputs!$B$3*Ingredients!J16/Ingredients!$C$3</f>
        <v>0</v>
      </c>
      <c r="R16" s="6">
        <f>Inputs!$B$3*Ingredients!K16/Ingredients!$C$3</f>
        <v>9.375</v>
      </c>
      <c r="S16" s="6">
        <f>Inputs!$B$3*Ingredients!L16/Ingredients!$C$3</f>
        <v>0</v>
      </c>
      <c r="T16" s="6">
        <f>Inputs!$B$3*Ingredients!M16/Ingredients!$C$3</f>
        <v>0</v>
      </c>
      <c r="U16" s="6">
        <f>Inputs!$B$3*Ingredients!N16/Ingredients!$C$3</f>
        <v>0</v>
      </c>
      <c r="V16" s="6">
        <f>Inputs!$B$3*Ingredients!O16/Ingredients!$C$3</f>
        <v>0</v>
      </c>
      <c r="W16" s="6">
        <f>Inputs!$B$3*Ingredients!P16/Ingredients!$C$3</f>
        <v>0</v>
      </c>
      <c r="X16" s="6">
        <f>Inputs!$B$3*Ingredients!Q16/Ingredients!$C$3</f>
        <v>0</v>
      </c>
      <c r="Y16" s="6">
        <f>Inputs!$B$3*Ingredients!R16/Ingredients!$C$3</f>
        <v>0</v>
      </c>
      <c r="Z16" s="6">
        <f>Inputs!$B$3*Ingredients!S16/Ingredients!$C$3</f>
        <v>0</v>
      </c>
      <c r="AA16" s="6">
        <f>Inputs!$B$3*Ingredients!T16/Ingredients!$C$3</f>
        <v>0</v>
      </c>
      <c r="AB16" s="6">
        <f>Inputs!$B$3*Ingredients!U16/Ingredients!$C$3</f>
        <v>0</v>
      </c>
      <c r="AC16" s="6">
        <f>Inputs!$B$3*Ingredients!V16/Ingredients!$C$3</f>
        <v>0</v>
      </c>
      <c r="AD16" s="6">
        <f>Inputs!$B$3*Ingredients!W16/Ingredients!$C$3</f>
        <v>0</v>
      </c>
      <c r="AF16" s="6">
        <f>Skill!C16</f>
        <v>15</v>
      </c>
      <c r="AG16" s="6">
        <f>Skill!D16</f>
        <v>5</v>
      </c>
      <c r="AH16" s="23"/>
      <c r="AI16" s="20">
        <f>'Appliance Usage'!C16</f>
        <v>30</v>
      </c>
      <c r="AJ16" s="20">
        <f>'Appliance Usage'!D16</f>
        <v>0</v>
      </c>
    </row>
    <row r="17" spans="1:36">
      <c r="A17" s="6">
        <v>15</v>
      </c>
      <c r="B17" s="9" t="s">
        <v>104</v>
      </c>
      <c r="C17" s="26">
        <v>0</v>
      </c>
      <c r="D17" s="11"/>
      <c r="E17" s="6">
        <f>VLOOKUP($A17,Utility!A17:C41,3,0)</f>
        <v>5</v>
      </c>
      <c r="F17" s="6"/>
      <c r="G17" s="6">
        <f>IF(VLOOKUP($A17,'Recipe Type'!$A$2:$C$27,3,0)=1,1,0)</f>
        <v>0</v>
      </c>
      <c r="H17" s="6">
        <f>IF(VLOOKUP($A17,'Recipe Type'!$A$2:$C$27,3,0)=2,1,0)</f>
        <v>1</v>
      </c>
      <c r="I17" s="6">
        <f>IF(VLOOKUP($A17,'Recipe Type'!$A$2:$C$27,3,0)=3,1,0)</f>
        <v>0</v>
      </c>
      <c r="J17" s="6"/>
      <c r="K17" s="6">
        <f>Inputs!$B$3*Ingredients!D17/Ingredients!$C$3</f>
        <v>0</v>
      </c>
      <c r="L17" s="6">
        <f>Inputs!$B$3*Ingredients!E17/Ingredients!$C$3</f>
        <v>0</v>
      </c>
      <c r="M17" s="6">
        <f>Inputs!$B$3*Ingredients!F17/Ingredients!$C$3</f>
        <v>37.5</v>
      </c>
      <c r="N17" s="6">
        <f>Inputs!$B$3*Ingredients!G17/Ingredients!$C$3</f>
        <v>0</v>
      </c>
      <c r="O17" s="6">
        <f>Inputs!$B$3*Ingredients!H17/Ingredients!$C$3</f>
        <v>0</v>
      </c>
      <c r="P17" s="6">
        <f>Inputs!$B$3*Ingredients!I17/Ingredients!$C$3</f>
        <v>0</v>
      </c>
      <c r="Q17" s="6">
        <f>Inputs!$B$3*Ingredients!J17/Ingredients!$C$3</f>
        <v>12.5</v>
      </c>
      <c r="R17" s="6">
        <f>Inputs!$B$3*Ingredients!K17/Ingredients!$C$3</f>
        <v>0</v>
      </c>
      <c r="S17" s="6">
        <f>Inputs!$B$3*Ingredients!L17/Ingredients!$C$3</f>
        <v>12.5</v>
      </c>
      <c r="T17" s="6">
        <f>Inputs!$B$3*Ingredients!M17/Ingredients!$C$3</f>
        <v>0</v>
      </c>
      <c r="U17" s="6">
        <f>Inputs!$B$3*Ingredients!N17/Ingredients!$C$3</f>
        <v>0</v>
      </c>
      <c r="V17" s="6">
        <f>Inputs!$B$3*Ingredients!O17/Ingredients!$C$3</f>
        <v>0</v>
      </c>
      <c r="W17" s="6">
        <f>Inputs!$B$3*Ingredients!P17/Ingredients!$C$3</f>
        <v>0</v>
      </c>
      <c r="X17" s="6">
        <f>Inputs!$B$3*Ingredients!Q17/Ingredients!$C$3</f>
        <v>0</v>
      </c>
      <c r="Y17" s="6">
        <f>Inputs!$B$3*Ingredients!R17/Ingredients!$C$3</f>
        <v>6.25</v>
      </c>
      <c r="Z17" s="6">
        <f>Inputs!$B$3*Ingredients!S17/Ingredients!$C$3</f>
        <v>0</v>
      </c>
      <c r="AA17" s="6">
        <f>Inputs!$B$3*Ingredients!T17/Ingredients!$C$3</f>
        <v>12.5</v>
      </c>
      <c r="AB17" s="6">
        <f>Inputs!$B$3*Ingredients!U17/Ingredients!$C$3</f>
        <v>0</v>
      </c>
      <c r="AC17" s="6">
        <f>Inputs!$B$3*Ingredients!V17/Ingredients!$C$3</f>
        <v>25</v>
      </c>
      <c r="AD17" s="6">
        <f>Inputs!$B$3*Ingredients!W17/Ingredients!$C$3</f>
        <v>0</v>
      </c>
      <c r="AF17" s="6">
        <f>Skill!C17</f>
        <v>20</v>
      </c>
      <c r="AG17" s="6">
        <f>Skill!D17</f>
        <v>10</v>
      </c>
      <c r="AH17" s="23"/>
      <c r="AI17" s="20">
        <f>'Appliance Usage'!C17</f>
        <v>30</v>
      </c>
      <c r="AJ17" s="20">
        <f>'Appliance Usage'!D17</f>
        <v>30</v>
      </c>
    </row>
    <row r="18" spans="1:36">
      <c r="A18" s="6">
        <v>16</v>
      </c>
      <c r="B18" s="9" t="s">
        <v>1</v>
      </c>
      <c r="C18" s="26">
        <v>0</v>
      </c>
      <c r="D18" s="11"/>
      <c r="E18" s="6">
        <f>VLOOKUP($A18,Utility!A18:C42,3,0)</f>
        <v>7</v>
      </c>
      <c r="F18" s="6"/>
      <c r="G18" s="6">
        <f>IF(VLOOKUP($A18,'Recipe Type'!$A$2:$C$27,3,0)=1,1,0)</f>
        <v>1</v>
      </c>
      <c r="H18" s="6">
        <f>IF(VLOOKUP($A18,'Recipe Type'!$A$2:$C$27,3,0)=2,1,0)</f>
        <v>0</v>
      </c>
      <c r="I18" s="6">
        <f>IF(VLOOKUP($A18,'Recipe Type'!$A$2:$C$27,3,0)=3,1,0)</f>
        <v>0</v>
      </c>
      <c r="J18" s="6"/>
      <c r="K18" s="6">
        <f>Inputs!$B$3*Ingredients!D18/Ingredients!$C$3</f>
        <v>0</v>
      </c>
      <c r="L18" s="6">
        <f>Inputs!$B$3*Ingredients!E18/Ingredients!$C$3</f>
        <v>0</v>
      </c>
      <c r="M18" s="6">
        <f>Inputs!$B$3*Ingredients!F18/Ingredients!$C$3</f>
        <v>6.25</v>
      </c>
      <c r="N18" s="6">
        <f>Inputs!$B$3*Ingredients!G18/Ingredients!$C$3</f>
        <v>0</v>
      </c>
      <c r="O18" s="6">
        <f>Inputs!$B$3*Ingredients!H18/Ingredients!$C$3</f>
        <v>25</v>
      </c>
      <c r="P18" s="6">
        <f>Inputs!$B$3*Ingredients!I18/Ingredients!$C$3</f>
        <v>0</v>
      </c>
      <c r="Q18" s="6">
        <f>Inputs!$B$3*Ingredients!J18/Ingredients!$C$3</f>
        <v>12.5</v>
      </c>
      <c r="R18" s="6">
        <f>Inputs!$B$3*Ingredients!K18/Ingredients!$C$3</f>
        <v>0</v>
      </c>
      <c r="S18" s="6">
        <f>Inputs!$B$3*Ingredients!L18/Ingredients!$C$3</f>
        <v>12.5</v>
      </c>
      <c r="T18" s="6">
        <f>Inputs!$B$3*Ingredients!M18/Ingredients!$C$3</f>
        <v>0</v>
      </c>
      <c r="U18" s="6">
        <f>Inputs!$B$3*Ingredients!N18/Ingredients!$C$3</f>
        <v>0</v>
      </c>
      <c r="V18" s="6">
        <f>Inputs!$B$3*Ingredients!O18/Ingredients!$C$3</f>
        <v>0</v>
      </c>
      <c r="W18" s="6">
        <f>Inputs!$B$3*Ingredients!P18/Ingredients!$C$3</f>
        <v>0</v>
      </c>
      <c r="X18" s="6">
        <f>Inputs!$B$3*Ingredients!Q18/Ingredients!$C$3</f>
        <v>0</v>
      </c>
      <c r="Y18" s="6">
        <f>Inputs!$B$3*Ingredients!R18/Ingredients!$C$3</f>
        <v>12.5</v>
      </c>
      <c r="Z18" s="6">
        <f>Inputs!$B$3*Ingredients!S18/Ingredients!$C$3</f>
        <v>0</v>
      </c>
      <c r="AA18" s="6">
        <f>Inputs!$B$3*Ingredients!T18/Ingredients!$C$3</f>
        <v>25</v>
      </c>
      <c r="AB18" s="6">
        <f>Inputs!$B$3*Ingredients!U18/Ingredients!$C$3</f>
        <v>0</v>
      </c>
      <c r="AC18" s="6">
        <f>Inputs!$B$3*Ingredients!V18/Ingredients!$C$3</f>
        <v>0</v>
      </c>
      <c r="AD18" s="6">
        <f>Inputs!$B$3*Ingredients!W18/Ingredients!$C$3</f>
        <v>0</v>
      </c>
      <c r="AF18" s="6">
        <f>Skill!C18</f>
        <v>30</v>
      </c>
      <c r="AG18" s="6">
        <f>Skill!D18</f>
        <v>5</v>
      </c>
      <c r="AH18" s="23"/>
      <c r="AI18" s="20">
        <f>'Appliance Usage'!C18</f>
        <v>30</v>
      </c>
      <c r="AJ18" s="20">
        <f>'Appliance Usage'!D18</f>
        <v>0</v>
      </c>
    </row>
    <row r="19" spans="1:36">
      <c r="A19" s="6">
        <v>17</v>
      </c>
      <c r="B19" s="9" t="s">
        <v>125</v>
      </c>
      <c r="C19" s="26">
        <v>0</v>
      </c>
      <c r="D19" s="11"/>
      <c r="E19" s="6">
        <f>VLOOKUP($A19,Utility!A19:C43,3,0)</f>
        <v>8</v>
      </c>
      <c r="F19" s="6"/>
      <c r="G19" s="6">
        <f>IF(VLOOKUP($A19,'Recipe Type'!$A$2:$C$27,3,0)=1,1,0)</f>
        <v>0</v>
      </c>
      <c r="H19" s="6">
        <f>IF(VLOOKUP($A19,'Recipe Type'!$A$2:$C$27,3,0)=2,1,0)</f>
        <v>1</v>
      </c>
      <c r="I19" s="6">
        <f>IF(VLOOKUP($A19,'Recipe Type'!$A$2:$C$27,3,0)=3,1,0)</f>
        <v>0</v>
      </c>
      <c r="J19" s="6"/>
      <c r="K19" s="6">
        <f>Inputs!$B$3*Ingredients!D19/Ingredients!$C$3</f>
        <v>28.125</v>
      </c>
      <c r="L19" s="6">
        <f>Inputs!$B$3*Ingredients!E19/Ingredients!$C$3</f>
        <v>0</v>
      </c>
      <c r="M19" s="6">
        <f>Inputs!$B$3*Ingredients!F19/Ingredients!$C$3</f>
        <v>0</v>
      </c>
      <c r="N19" s="6">
        <f>Inputs!$B$3*Ingredients!G19/Ingredients!$C$3</f>
        <v>0</v>
      </c>
      <c r="O19" s="6">
        <f>Inputs!$B$3*Ingredients!H19/Ingredients!$C$3</f>
        <v>0</v>
      </c>
      <c r="P19" s="6">
        <f>Inputs!$B$3*Ingredients!I19/Ingredients!$C$3</f>
        <v>0</v>
      </c>
      <c r="Q19" s="6">
        <f>Inputs!$B$3*Ingredients!J19/Ingredients!$C$3</f>
        <v>25</v>
      </c>
      <c r="R19" s="6">
        <f>Inputs!$B$3*Ingredients!K19/Ingredients!$C$3</f>
        <v>0</v>
      </c>
      <c r="S19" s="6">
        <f>Inputs!$B$3*Ingredients!L19/Ingredients!$C$3</f>
        <v>0</v>
      </c>
      <c r="T19" s="6">
        <f>Inputs!$B$3*Ingredients!M19/Ingredients!$C$3</f>
        <v>0</v>
      </c>
      <c r="U19" s="6">
        <f>Inputs!$B$3*Ingredients!N19/Ingredients!$C$3</f>
        <v>0</v>
      </c>
      <c r="V19" s="6">
        <f>Inputs!$B$3*Ingredients!O19/Ingredients!$C$3</f>
        <v>0</v>
      </c>
      <c r="W19" s="6">
        <f>Inputs!$B$3*Ingredients!P19/Ingredients!$C$3</f>
        <v>0</v>
      </c>
      <c r="X19" s="6">
        <f>Inputs!$B$3*Ingredients!Q19/Ingredients!$C$3</f>
        <v>0</v>
      </c>
      <c r="Y19" s="6">
        <f>Inputs!$B$3*Ingredients!R19/Ingredients!$C$3</f>
        <v>0</v>
      </c>
      <c r="Z19" s="6">
        <f>Inputs!$B$3*Ingredients!S19/Ingredients!$C$3</f>
        <v>0</v>
      </c>
      <c r="AA19" s="6">
        <f>Inputs!$B$3*Ingredients!T19/Ingredients!$C$3</f>
        <v>25</v>
      </c>
      <c r="AB19" s="6">
        <f>Inputs!$B$3*Ingredients!U19/Ingredients!$C$3</f>
        <v>0</v>
      </c>
      <c r="AC19" s="6">
        <f>Inputs!$B$3*Ingredients!V19/Ingredients!$C$3</f>
        <v>0</v>
      </c>
      <c r="AD19" s="6">
        <f>Inputs!$B$3*Ingredients!W19/Ingredients!$C$3</f>
        <v>0</v>
      </c>
      <c r="AF19" s="6">
        <f>Skill!C19</f>
        <v>25</v>
      </c>
      <c r="AG19" s="6">
        <f>Skill!D19</f>
        <v>10</v>
      </c>
      <c r="AH19" s="23"/>
      <c r="AI19" s="20">
        <f>'Appliance Usage'!C19</f>
        <v>30</v>
      </c>
      <c r="AJ19" s="20">
        <f>'Appliance Usage'!D19</f>
        <v>75</v>
      </c>
    </row>
    <row r="20" spans="1:36">
      <c r="A20" s="6">
        <v>18</v>
      </c>
      <c r="B20" s="9" t="s">
        <v>20</v>
      </c>
      <c r="C20" s="26">
        <v>0</v>
      </c>
      <c r="D20" s="11"/>
      <c r="E20" s="6">
        <f>VLOOKUP($A20,Utility!A20:C44,3,0)</f>
        <v>8</v>
      </c>
      <c r="F20" s="6"/>
      <c r="G20" s="6">
        <f>IF(VLOOKUP($A20,'Recipe Type'!$A$2:$C$27,3,0)=1,1,0)</f>
        <v>0</v>
      </c>
      <c r="H20" s="6">
        <f>IF(VLOOKUP($A20,'Recipe Type'!$A$2:$C$27,3,0)=2,1,0)</f>
        <v>1</v>
      </c>
      <c r="I20" s="6">
        <f>IF(VLOOKUP($A20,'Recipe Type'!$A$2:$C$27,3,0)=3,1,0)</f>
        <v>0</v>
      </c>
      <c r="J20" s="6"/>
      <c r="K20" s="6">
        <f>Inputs!$B$3*Ingredients!D20/Ingredients!$C$3</f>
        <v>31.25</v>
      </c>
      <c r="L20" s="6">
        <f>Inputs!$B$3*Ingredients!E20/Ingredients!$C$3</f>
        <v>0</v>
      </c>
      <c r="M20" s="6">
        <f>Inputs!$B$3*Ingredients!F20/Ingredients!$C$3</f>
        <v>0</v>
      </c>
      <c r="N20" s="6">
        <f>Inputs!$B$3*Ingredients!G20/Ingredients!$C$3</f>
        <v>0</v>
      </c>
      <c r="O20" s="6">
        <f>Inputs!$B$3*Ingredients!H20/Ingredients!$C$3</f>
        <v>0</v>
      </c>
      <c r="P20" s="6">
        <f>Inputs!$B$3*Ingredients!I20/Ingredients!$C$3</f>
        <v>0</v>
      </c>
      <c r="Q20" s="6">
        <f>Inputs!$B$3*Ingredients!J20/Ingredients!$C$3</f>
        <v>0</v>
      </c>
      <c r="R20" s="6">
        <f>Inputs!$B$3*Ingredients!K20/Ingredients!$C$3</f>
        <v>0</v>
      </c>
      <c r="S20" s="6">
        <f>Inputs!$B$3*Ingredients!L20/Ingredients!$C$3</f>
        <v>12.5</v>
      </c>
      <c r="T20" s="6">
        <f>Inputs!$B$3*Ingredients!M20/Ingredients!$C$3</f>
        <v>0</v>
      </c>
      <c r="U20" s="6">
        <f>Inputs!$B$3*Ingredients!N20/Ingredients!$C$3</f>
        <v>50</v>
      </c>
      <c r="V20" s="6">
        <f>Inputs!$B$3*Ingredients!O20/Ingredients!$C$3</f>
        <v>0</v>
      </c>
      <c r="W20" s="6">
        <f>Inputs!$B$3*Ingredients!P20/Ingredients!$C$3</f>
        <v>12.5</v>
      </c>
      <c r="X20" s="6">
        <f>Inputs!$B$3*Ingredients!Q20/Ingredients!$C$3</f>
        <v>0</v>
      </c>
      <c r="Y20" s="6">
        <f>Inputs!$B$3*Ingredients!R20/Ingredients!$C$3</f>
        <v>12.5</v>
      </c>
      <c r="Z20" s="6">
        <f>Inputs!$B$3*Ingredients!S20/Ingredients!$C$3</f>
        <v>0</v>
      </c>
      <c r="AA20" s="6">
        <f>Inputs!$B$3*Ingredients!T20/Ingredients!$C$3</f>
        <v>62.5</v>
      </c>
      <c r="AB20" s="6">
        <f>Inputs!$B$3*Ingredients!U20/Ingredients!$C$3</f>
        <v>0</v>
      </c>
      <c r="AC20" s="6">
        <f>Inputs!$B$3*Ingredients!V20/Ingredients!$C$3</f>
        <v>0</v>
      </c>
      <c r="AD20" s="6">
        <f>Inputs!$B$3*Ingredients!W20/Ingredients!$C$3</f>
        <v>0</v>
      </c>
      <c r="AF20" s="6">
        <f>Skill!C20</f>
        <v>30</v>
      </c>
      <c r="AG20" s="6">
        <f>Skill!D20</f>
        <v>15</v>
      </c>
      <c r="AH20" s="23"/>
      <c r="AI20" s="20">
        <f>'Appliance Usage'!C20</f>
        <v>0</v>
      </c>
      <c r="AJ20" s="20">
        <f>'Appliance Usage'!D20</f>
        <v>75</v>
      </c>
    </row>
    <row r="21" spans="1:36">
      <c r="A21" s="6">
        <v>19</v>
      </c>
      <c r="B21" s="9" t="s">
        <v>100</v>
      </c>
      <c r="C21" s="26">
        <v>0</v>
      </c>
      <c r="D21" s="11"/>
      <c r="E21" s="6">
        <f>VLOOKUP($A21,Utility!A21:C45,3,0)</f>
        <v>7</v>
      </c>
      <c r="F21" s="6"/>
      <c r="G21" s="6">
        <f>IF(VLOOKUP($A21,'Recipe Type'!$A$2:$C$27,3,0)=1,1,0)</f>
        <v>0</v>
      </c>
      <c r="H21" s="6">
        <f>IF(VLOOKUP($A21,'Recipe Type'!$A$2:$C$27,3,0)=2,1,0)</f>
        <v>1</v>
      </c>
      <c r="I21" s="6">
        <f>IF(VLOOKUP($A21,'Recipe Type'!$A$2:$C$27,3,0)=3,1,0)</f>
        <v>0</v>
      </c>
      <c r="J21" s="6"/>
      <c r="K21" s="6">
        <f>Inputs!$B$3*Ingredients!D21/Ingredients!$C$3</f>
        <v>0</v>
      </c>
      <c r="L21" s="6">
        <f>Inputs!$B$3*Ingredients!E21/Ingredients!$C$3</f>
        <v>0</v>
      </c>
      <c r="M21" s="6">
        <f>Inputs!$B$3*Ingredients!F21/Ingredients!$C$3</f>
        <v>0</v>
      </c>
      <c r="N21" s="6">
        <f>Inputs!$B$3*Ingredients!G21/Ingredients!$C$3</f>
        <v>12.5</v>
      </c>
      <c r="O21" s="6">
        <f>Inputs!$B$3*Ingredients!H21/Ingredients!$C$3</f>
        <v>50</v>
      </c>
      <c r="P21" s="6">
        <f>Inputs!$B$3*Ingredients!I21/Ingredients!$C$3</f>
        <v>0</v>
      </c>
      <c r="Q21" s="6">
        <f>Inputs!$B$3*Ingredients!J21/Ingredients!$C$3</f>
        <v>0</v>
      </c>
      <c r="R21" s="6">
        <f>Inputs!$B$3*Ingredients!K21/Ingredients!$C$3</f>
        <v>0</v>
      </c>
      <c r="S21" s="6">
        <f>Inputs!$B$3*Ingredients!L21/Ingredients!$C$3</f>
        <v>6.25</v>
      </c>
      <c r="T21" s="6">
        <f>Inputs!$B$3*Ingredients!M21/Ingredients!$C$3</f>
        <v>0</v>
      </c>
      <c r="U21" s="6">
        <f>Inputs!$B$3*Ingredients!N21/Ingredients!$C$3</f>
        <v>0</v>
      </c>
      <c r="V21" s="6">
        <f>Inputs!$B$3*Ingredients!O21/Ingredients!$C$3</f>
        <v>12.5</v>
      </c>
      <c r="W21" s="6">
        <f>Inputs!$B$3*Ingredients!P21/Ingredients!$C$3</f>
        <v>0</v>
      </c>
      <c r="X21" s="6">
        <f>Inputs!$B$3*Ingredients!Q21/Ingredients!$C$3</f>
        <v>0</v>
      </c>
      <c r="Y21" s="6">
        <f>Inputs!$B$3*Ingredients!R21/Ingredients!$C$3</f>
        <v>0</v>
      </c>
      <c r="Z21" s="6">
        <f>Inputs!$B$3*Ingredients!S21/Ingredients!$C$3</f>
        <v>0</v>
      </c>
      <c r="AA21" s="6">
        <f>Inputs!$B$3*Ingredients!T21/Ingredients!$C$3</f>
        <v>0</v>
      </c>
      <c r="AB21" s="6">
        <f>Inputs!$B$3*Ingredients!U21/Ingredients!$C$3</f>
        <v>0</v>
      </c>
      <c r="AC21" s="6">
        <f>Inputs!$B$3*Ingredients!V21/Ingredients!$C$3</f>
        <v>0</v>
      </c>
      <c r="AD21" s="6">
        <f>Inputs!$B$3*Ingredients!W21/Ingredients!$C$3</f>
        <v>0</v>
      </c>
      <c r="AF21" s="6">
        <f>Skill!C21</f>
        <v>45</v>
      </c>
      <c r="AG21" s="6">
        <f>Skill!D21</f>
        <v>10</v>
      </c>
      <c r="AH21" s="23"/>
      <c r="AI21" s="20">
        <f>'Appliance Usage'!C21</f>
        <v>45</v>
      </c>
      <c r="AJ21" s="20">
        <f>'Appliance Usage'!D21</f>
        <v>0</v>
      </c>
    </row>
    <row r="22" spans="1:36">
      <c r="A22" s="6">
        <v>20</v>
      </c>
      <c r="B22" s="9" t="s">
        <v>102</v>
      </c>
      <c r="C22" s="26">
        <v>0</v>
      </c>
      <c r="D22" s="11"/>
      <c r="E22" s="6">
        <f>VLOOKUP($A22,Utility!A22:C46,3,0)</f>
        <v>9</v>
      </c>
      <c r="F22" s="6"/>
      <c r="G22" s="6">
        <f>IF(VLOOKUP($A22,'Recipe Type'!$A$2:$C$27,3,0)=1,1,0)</f>
        <v>0</v>
      </c>
      <c r="H22" s="6">
        <f>IF(VLOOKUP($A22,'Recipe Type'!$A$2:$C$27,3,0)=2,1,0)</f>
        <v>1</v>
      </c>
      <c r="I22" s="6">
        <f>IF(VLOOKUP($A22,'Recipe Type'!$A$2:$C$27,3,0)=3,1,0)</f>
        <v>0</v>
      </c>
      <c r="J22" s="6"/>
      <c r="K22" s="6">
        <f>Inputs!$B$3*Ingredients!D22/Ingredients!$C$3</f>
        <v>0</v>
      </c>
      <c r="L22" s="6">
        <f>Inputs!$B$3*Ingredients!E22/Ingredients!$C$3</f>
        <v>0</v>
      </c>
      <c r="M22" s="6">
        <f>Inputs!$B$3*Ingredients!F22/Ingredients!$C$3</f>
        <v>0</v>
      </c>
      <c r="N22" s="6">
        <f>Inputs!$B$3*Ingredients!G22/Ingredients!$C$3</f>
        <v>25</v>
      </c>
      <c r="O22" s="6">
        <f>Inputs!$B$3*Ingredients!H22/Ingredients!$C$3</f>
        <v>0</v>
      </c>
      <c r="P22" s="6">
        <f>Inputs!$B$3*Ingredients!I22/Ingredients!$C$3</f>
        <v>0</v>
      </c>
      <c r="Q22" s="6">
        <f>Inputs!$B$3*Ingredients!J22/Ingredients!$C$3</f>
        <v>0</v>
      </c>
      <c r="R22" s="6">
        <f>Inputs!$B$3*Ingredients!K22/Ingredients!$C$3</f>
        <v>25</v>
      </c>
      <c r="S22" s="6">
        <f>Inputs!$B$3*Ingredients!L22/Ingredients!$C$3</f>
        <v>12.5</v>
      </c>
      <c r="T22" s="6">
        <f>Inputs!$B$3*Ingredients!M22/Ingredients!$C$3</f>
        <v>0</v>
      </c>
      <c r="U22" s="6">
        <f>Inputs!$B$3*Ingredients!N22/Ingredients!$C$3</f>
        <v>0</v>
      </c>
      <c r="V22" s="6">
        <f>Inputs!$B$3*Ingredients!O22/Ingredients!$C$3</f>
        <v>0</v>
      </c>
      <c r="W22" s="6">
        <f>Inputs!$B$3*Ingredients!P22/Ingredients!$C$3</f>
        <v>0</v>
      </c>
      <c r="X22" s="6">
        <f>Inputs!$B$3*Ingredients!Q22/Ingredients!$C$3</f>
        <v>0</v>
      </c>
      <c r="Y22" s="6">
        <f>Inputs!$B$3*Ingredients!R22/Ingredients!$C$3</f>
        <v>0</v>
      </c>
      <c r="Z22" s="6">
        <f>Inputs!$B$3*Ingredients!S22/Ingredients!$C$3</f>
        <v>9.375</v>
      </c>
      <c r="AA22" s="6">
        <f>Inputs!$B$3*Ingredients!T22/Ingredients!$C$3</f>
        <v>87.5</v>
      </c>
      <c r="AB22" s="6">
        <f>Inputs!$B$3*Ingredients!U22/Ingredients!$C$3</f>
        <v>3.125</v>
      </c>
      <c r="AC22" s="6">
        <f>Inputs!$B$3*Ingredients!V22/Ingredients!$C$3</f>
        <v>0</v>
      </c>
      <c r="AD22" s="6">
        <f>Inputs!$B$3*Ingredients!W22/Ingredients!$C$3</f>
        <v>0</v>
      </c>
      <c r="AF22" s="6">
        <f>Skill!C22</f>
        <v>30</v>
      </c>
      <c r="AG22" s="6">
        <f>Skill!D22</f>
        <v>5</v>
      </c>
      <c r="AH22" s="23"/>
      <c r="AI22" s="20">
        <f>'Appliance Usage'!C22</f>
        <v>45</v>
      </c>
      <c r="AJ22" s="20">
        <f>'Appliance Usage'!D22</f>
        <v>0</v>
      </c>
    </row>
    <row r="23" spans="1:36">
      <c r="A23" s="6">
        <v>21</v>
      </c>
      <c r="B23" s="9" t="s">
        <v>94</v>
      </c>
      <c r="C23" s="26">
        <v>0</v>
      </c>
      <c r="D23" s="11"/>
      <c r="E23" s="6">
        <f>VLOOKUP($A23,Utility!A23:C47,3,0)</f>
        <v>5</v>
      </c>
      <c r="F23" s="6"/>
      <c r="G23" s="6">
        <f>IF(VLOOKUP($A23,'Recipe Type'!$A$2:$C$27,3,0)=1,1,0)</f>
        <v>0</v>
      </c>
      <c r="H23" s="6">
        <f>IF(VLOOKUP($A23,'Recipe Type'!$A$2:$C$27,3,0)=2,1,0)</f>
        <v>1</v>
      </c>
      <c r="I23" s="6">
        <f>IF(VLOOKUP($A23,'Recipe Type'!$A$2:$C$27,3,0)=3,1,0)</f>
        <v>0</v>
      </c>
      <c r="J23" s="6"/>
      <c r="K23" s="6">
        <f>Inputs!$B$3*Ingredients!D23/Ingredients!$C$3</f>
        <v>0</v>
      </c>
      <c r="L23" s="6">
        <f>Inputs!$B$3*Ingredients!E23/Ingredients!$C$3</f>
        <v>25</v>
      </c>
      <c r="M23" s="6">
        <f>Inputs!$B$3*Ingredients!F23/Ingredients!$C$3</f>
        <v>0</v>
      </c>
      <c r="N23" s="6">
        <f>Inputs!$B$3*Ingredients!G23/Ingredients!$C$3</f>
        <v>0</v>
      </c>
      <c r="O23" s="6">
        <f>Inputs!$B$3*Ingredients!H23/Ingredients!$C$3</f>
        <v>0</v>
      </c>
      <c r="P23" s="6">
        <f>Inputs!$B$3*Ingredients!I23/Ingredients!$C$3</f>
        <v>0</v>
      </c>
      <c r="Q23" s="6">
        <f>Inputs!$B$3*Ingredients!J23/Ingredients!$C$3</f>
        <v>0</v>
      </c>
      <c r="R23" s="6">
        <f>Inputs!$B$3*Ingredients!K23/Ingredients!$C$3</f>
        <v>0</v>
      </c>
      <c r="S23" s="6">
        <f>Inputs!$B$3*Ingredients!L23/Ingredients!$C$3</f>
        <v>37.5</v>
      </c>
      <c r="T23" s="6">
        <f>Inputs!$B$3*Ingredients!M23/Ingredients!$C$3</f>
        <v>25</v>
      </c>
      <c r="U23" s="6">
        <f>Inputs!$B$3*Ingredients!N23/Ingredients!$C$3</f>
        <v>0</v>
      </c>
      <c r="V23" s="6">
        <f>Inputs!$B$3*Ingredients!O23/Ingredients!$C$3</f>
        <v>0</v>
      </c>
      <c r="W23" s="6">
        <f>Inputs!$B$3*Ingredients!P23/Ingredients!$C$3</f>
        <v>0</v>
      </c>
      <c r="X23" s="6">
        <f>Inputs!$B$3*Ingredients!Q23/Ingredients!$C$3</f>
        <v>12.5</v>
      </c>
      <c r="Y23" s="6">
        <f>Inputs!$B$3*Ingredients!R23/Ingredients!$C$3</f>
        <v>0</v>
      </c>
      <c r="Z23" s="6">
        <f>Inputs!$B$3*Ingredients!S23/Ingredients!$C$3</f>
        <v>0</v>
      </c>
      <c r="AA23" s="6">
        <f>Inputs!$B$3*Ingredients!T23/Ingredients!$C$3</f>
        <v>0</v>
      </c>
      <c r="AB23" s="6">
        <f>Inputs!$B$3*Ingredients!U23/Ingredients!$C$3</f>
        <v>0</v>
      </c>
      <c r="AC23" s="6">
        <f>Inputs!$B$3*Ingredients!V23/Ingredients!$C$3</f>
        <v>0</v>
      </c>
      <c r="AD23" s="6">
        <f>Inputs!$B$3*Ingredients!W23/Ingredients!$C$3</f>
        <v>0</v>
      </c>
      <c r="AF23" s="6">
        <f>Skill!C23</f>
        <v>20</v>
      </c>
      <c r="AG23" s="6">
        <f>Skill!D23</f>
        <v>10</v>
      </c>
      <c r="AH23" s="23"/>
      <c r="AI23" s="20">
        <f>'Appliance Usage'!C23</f>
        <v>10</v>
      </c>
      <c r="AJ23" s="20">
        <f>'Appliance Usage'!D23</f>
        <v>45</v>
      </c>
    </row>
    <row r="24" spans="1:36">
      <c r="A24" s="6">
        <v>22</v>
      </c>
      <c r="B24" s="9" t="s">
        <v>121</v>
      </c>
      <c r="C24" s="26">
        <v>0</v>
      </c>
      <c r="D24" s="11"/>
      <c r="E24" s="6">
        <f>VLOOKUP($A24,Utility!A24:C48,3,0)</f>
        <v>8</v>
      </c>
      <c r="F24" s="6"/>
      <c r="G24" s="6">
        <f>IF(VLOOKUP($A24,'Recipe Type'!$A$2:$C$27,3,0)=1,1,0)</f>
        <v>1</v>
      </c>
      <c r="H24" s="6">
        <f>IF(VLOOKUP($A24,'Recipe Type'!$A$2:$C$27,3,0)=2,1,0)</f>
        <v>0</v>
      </c>
      <c r="I24" s="6">
        <f>IF(VLOOKUP($A24,'Recipe Type'!$A$2:$C$27,3,0)=3,1,0)</f>
        <v>0</v>
      </c>
      <c r="J24" s="6"/>
      <c r="K24" s="6">
        <f>Inputs!$B$3*Ingredients!D24/Ingredients!$C$3</f>
        <v>0</v>
      </c>
      <c r="L24" s="6">
        <f>Inputs!$B$3*Ingredients!E24/Ingredients!$C$3</f>
        <v>0</v>
      </c>
      <c r="M24" s="6">
        <f>Inputs!$B$3*Ingredients!F24/Ingredients!$C$3</f>
        <v>18.75</v>
      </c>
      <c r="N24" s="6">
        <f>Inputs!$B$3*Ingredients!G24/Ingredients!$C$3</f>
        <v>0</v>
      </c>
      <c r="O24" s="6">
        <f>Inputs!$B$3*Ingredients!H24/Ingredients!$C$3</f>
        <v>0</v>
      </c>
      <c r="P24" s="6">
        <f>Inputs!$B$3*Ingredients!I24/Ingredients!$C$3</f>
        <v>0</v>
      </c>
      <c r="Q24" s="6">
        <f>Inputs!$B$3*Ingredients!J24/Ingredients!$C$3</f>
        <v>0</v>
      </c>
      <c r="R24" s="6">
        <f>Inputs!$B$3*Ingredients!K24/Ingredients!$C$3</f>
        <v>0</v>
      </c>
      <c r="S24" s="6">
        <f>Inputs!$B$3*Ingredients!L24/Ingredients!$C$3</f>
        <v>9.375</v>
      </c>
      <c r="T24" s="6">
        <f>Inputs!$B$3*Ingredients!M24/Ingredients!$C$3</f>
        <v>0</v>
      </c>
      <c r="U24" s="6">
        <f>Inputs!$B$3*Ingredients!N24/Ingredients!$C$3</f>
        <v>0</v>
      </c>
      <c r="V24" s="6">
        <f>Inputs!$B$3*Ingredients!O24/Ingredients!$C$3</f>
        <v>0</v>
      </c>
      <c r="W24" s="6">
        <f>Inputs!$B$3*Ingredients!P24/Ingredients!$C$3</f>
        <v>0</v>
      </c>
      <c r="X24" s="6">
        <f>Inputs!$B$3*Ingredients!Q24/Ingredients!$C$3</f>
        <v>25</v>
      </c>
      <c r="Y24" s="6">
        <f>Inputs!$B$3*Ingredients!R24/Ingredients!$C$3</f>
        <v>0</v>
      </c>
      <c r="Z24" s="6">
        <f>Inputs!$B$3*Ingredients!S24/Ingredients!$C$3</f>
        <v>0</v>
      </c>
      <c r="AA24" s="6">
        <f>Inputs!$B$3*Ingredients!T24/Ingredients!$C$3</f>
        <v>0</v>
      </c>
      <c r="AB24" s="6">
        <f>Inputs!$B$3*Ingredients!U24/Ingredients!$C$3</f>
        <v>0</v>
      </c>
      <c r="AC24" s="6">
        <f>Inputs!$B$3*Ingredients!V24/Ingredients!$C$3</f>
        <v>0</v>
      </c>
      <c r="AD24" s="6">
        <f>Inputs!$B$3*Ingredients!W24/Ingredients!$C$3</f>
        <v>0</v>
      </c>
      <c r="AF24" s="6">
        <f>Skill!C24</f>
        <v>45</v>
      </c>
      <c r="AG24" s="6">
        <f>Skill!D24</f>
        <v>15</v>
      </c>
      <c r="AH24" s="23"/>
      <c r="AI24" s="20">
        <f>'Appliance Usage'!C24</f>
        <v>15</v>
      </c>
      <c r="AJ24" s="20">
        <f>'Appliance Usage'!D24</f>
        <v>120</v>
      </c>
    </row>
    <row r="25" spans="1:36">
      <c r="A25" s="6">
        <v>23</v>
      </c>
      <c r="B25" s="10" t="s">
        <v>41</v>
      </c>
      <c r="C25" s="26">
        <v>0</v>
      </c>
      <c r="D25" s="11"/>
      <c r="E25" s="6">
        <f>VLOOKUP($A25,Utility!A25:C49,3,0)</f>
        <v>8</v>
      </c>
      <c r="F25" s="6"/>
      <c r="G25" s="6">
        <f>IF(VLOOKUP($A25,'Recipe Type'!$A$2:$C$27,3,0)=1,1,0)</f>
        <v>0</v>
      </c>
      <c r="H25" s="6">
        <f>IF(VLOOKUP($A25,'Recipe Type'!$A$2:$C$27,3,0)=2,1,0)</f>
        <v>1</v>
      </c>
      <c r="I25" s="6">
        <f>IF(VLOOKUP($A25,'Recipe Type'!$A$2:$C$27,3,0)=3,1,0)</f>
        <v>0</v>
      </c>
      <c r="J25" s="6"/>
      <c r="K25" s="6">
        <f>Inputs!$B$3*Ingredients!D25/Ingredients!$C$3</f>
        <v>0</v>
      </c>
      <c r="L25" s="6">
        <f>Inputs!$B$3*Ingredients!E25/Ingredients!$C$3</f>
        <v>0</v>
      </c>
      <c r="M25" s="6">
        <f>Inputs!$B$3*Ingredients!F25/Ingredients!$C$3</f>
        <v>12.5</v>
      </c>
      <c r="N25" s="6">
        <f>Inputs!$B$3*Ingredients!G25/Ingredients!$C$3</f>
        <v>0</v>
      </c>
      <c r="O25" s="6">
        <f>Inputs!$B$3*Ingredients!H25/Ingredients!$C$3</f>
        <v>0</v>
      </c>
      <c r="P25" s="6">
        <f>Inputs!$B$3*Ingredients!I25/Ingredients!$C$3</f>
        <v>0</v>
      </c>
      <c r="Q25" s="6">
        <f>Inputs!$B$3*Ingredients!J25/Ingredients!$C$3</f>
        <v>0</v>
      </c>
      <c r="R25" s="6">
        <f>Inputs!$B$3*Ingredients!K25/Ingredients!$C$3</f>
        <v>12.5</v>
      </c>
      <c r="S25" s="6">
        <f>Inputs!$B$3*Ingredients!L25/Ingredients!$C$3</f>
        <v>6.25</v>
      </c>
      <c r="T25" s="6">
        <f>Inputs!$B$3*Ingredients!M25/Ingredients!$C$3</f>
        <v>0</v>
      </c>
      <c r="U25" s="6">
        <f>Inputs!$B$3*Ingredients!N25/Ingredients!$C$3</f>
        <v>6.25</v>
      </c>
      <c r="V25" s="6">
        <f>Inputs!$B$3*Ingredients!O25/Ingredients!$C$3</f>
        <v>0</v>
      </c>
      <c r="W25" s="6">
        <f>Inputs!$B$3*Ingredients!P25/Ingredients!$C$3</f>
        <v>18.75</v>
      </c>
      <c r="X25" s="6">
        <f>Inputs!$B$3*Ingredients!Q25/Ingredients!$C$3</f>
        <v>0</v>
      </c>
      <c r="Y25" s="6">
        <f>Inputs!$B$3*Ingredients!R25/Ingredients!$C$3</f>
        <v>3.125</v>
      </c>
      <c r="Z25" s="6">
        <f>Inputs!$B$3*Ingredients!S25/Ingredients!$C$3</f>
        <v>0</v>
      </c>
      <c r="AA25" s="6">
        <f>Inputs!$B$3*Ingredients!T25/Ingredients!$C$3</f>
        <v>0</v>
      </c>
      <c r="AB25" s="6">
        <f>Inputs!$B$3*Ingredients!U25/Ingredients!$C$3</f>
        <v>0</v>
      </c>
      <c r="AC25" s="6">
        <f>Inputs!$B$3*Ingredients!V25/Ingredients!$C$3</f>
        <v>0</v>
      </c>
      <c r="AD25" s="6">
        <f>Inputs!$B$3*Ingredients!W25/Ingredients!$C$3</f>
        <v>0</v>
      </c>
      <c r="AF25" s="6">
        <f>Skill!C25</f>
        <v>30</v>
      </c>
      <c r="AG25" s="6">
        <f>Skill!D25</f>
        <v>15</v>
      </c>
      <c r="AH25" s="23"/>
      <c r="AI25" s="20">
        <f>'Appliance Usage'!C25</f>
        <v>30</v>
      </c>
      <c r="AJ25" s="20">
        <f>'Appliance Usage'!D25</f>
        <v>90</v>
      </c>
    </row>
    <row r="26" spans="1:36">
      <c r="A26" s="6">
        <v>24</v>
      </c>
      <c r="B26" s="9" t="s">
        <v>109</v>
      </c>
      <c r="C26" s="26">
        <v>1</v>
      </c>
      <c r="D26" s="11"/>
      <c r="E26" s="6">
        <f>VLOOKUP($A26,Utility!A26:C50,3,0)</f>
        <v>9</v>
      </c>
      <c r="F26" s="6"/>
      <c r="G26" s="6">
        <f>IF(VLOOKUP($A26,'Recipe Type'!$A$2:$C$27,3,0)=1,1,0)</f>
        <v>0</v>
      </c>
      <c r="H26" s="6">
        <f>IF(VLOOKUP($A26,'Recipe Type'!$A$2:$C$27,3,0)=2,1,0)</f>
        <v>1</v>
      </c>
      <c r="I26" s="6">
        <f>IF(VLOOKUP($A26,'Recipe Type'!$A$2:$C$27,3,0)=3,1,0)</f>
        <v>0</v>
      </c>
      <c r="J26" s="6"/>
      <c r="K26" s="6">
        <f>Inputs!$B$3*Ingredients!D26/Ingredients!$C$3</f>
        <v>50</v>
      </c>
      <c r="L26" s="6">
        <f>Inputs!$B$3*Ingredients!E26/Ingredients!$C$3</f>
        <v>0</v>
      </c>
      <c r="M26" s="6">
        <f>Inputs!$B$3*Ingredients!F26/Ingredients!$C$3</f>
        <v>0</v>
      </c>
      <c r="N26" s="6">
        <f>Inputs!$B$3*Ingredients!G26/Ingredients!$C$3</f>
        <v>0</v>
      </c>
      <c r="O26" s="6">
        <f>Inputs!$B$3*Ingredients!H26/Ingredients!$C$3</f>
        <v>15.625</v>
      </c>
      <c r="P26" s="6">
        <f>Inputs!$B$3*Ingredients!I26/Ingredients!$C$3</f>
        <v>0</v>
      </c>
      <c r="Q26" s="6">
        <f>Inputs!$B$3*Ingredients!J26/Ingredients!$C$3</f>
        <v>0</v>
      </c>
      <c r="R26" s="6">
        <f>Inputs!$B$3*Ingredients!K26/Ingredients!$C$3</f>
        <v>0</v>
      </c>
      <c r="S26" s="6">
        <f>Inputs!$B$3*Ingredients!L26/Ingredients!$C$3</f>
        <v>12.5</v>
      </c>
      <c r="T26" s="6">
        <f>Inputs!$B$3*Ingredients!M26/Ingredients!$C$3</f>
        <v>12.5</v>
      </c>
      <c r="U26" s="6">
        <f>Inputs!$B$3*Ingredients!N26/Ingredients!$C$3</f>
        <v>0</v>
      </c>
      <c r="V26" s="6">
        <f>Inputs!$B$3*Ingredients!O26/Ingredients!$C$3</f>
        <v>0</v>
      </c>
      <c r="W26" s="6">
        <f>Inputs!$B$3*Ingredients!P26/Ingredients!$C$3</f>
        <v>12.5</v>
      </c>
      <c r="X26" s="6">
        <f>Inputs!$B$3*Ingredients!Q26/Ingredients!$C$3</f>
        <v>12.5</v>
      </c>
      <c r="Y26" s="6">
        <f>Inputs!$B$3*Ingredients!R26/Ingredients!$C$3</f>
        <v>15.625</v>
      </c>
      <c r="Z26" s="6">
        <f>Inputs!$B$3*Ingredients!S26/Ingredients!$C$3</f>
        <v>0</v>
      </c>
      <c r="AA26" s="6">
        <f>Inputs!$B$3*Ingredients!T26/Ingredients!$C$3</f>
        <v>0</v>
      </c>
      <c r="AB26" s="6">
        <f>Inputs!$B$3*Ingredients!U26/Ingredients!$C$3</f>
        <v>0</v>
      </c>
      <c r="AC26" s="6">
        <f>Inputs!$B$3*Ingredients!V26/Ingredients!$C$3</f>
        <v>0</v>
      </c>
      <c r="AD26" s="6">
        <f>Inputs!$B$3*Ingredients!W26/Ingredients!$C$3</f>
        <v>0</v>
      </c>
      <c r="AF26" s="6">
        <f>Skill!C26</f>
        <v>30</v>
      </c>
      <c r="AG26" s="6">
        <f>Skill!D26</f>
        <v>5</v>
      </c>
      <c r="AH26" s="23"/>
      <c r="AI26" s="20">
        <f>'Appliance Usage'!C26</f>
        <v>60</v>
      </c>
      <c r="AJ26" s="20">
        <f>'Appliance Usage'!D26</f>
        <v>0</v>
      </c>
    </row>
    <row r="27" spans="1:36" ht="16" thickBot="1">
      <c r="A27" s="6">
        <v>25</v>
      </c>
      <c r="B27" s="9" t="s">
        <v>97</v>
      </c>
      <c r="C27" s="27">
        <v>0</v>
      </c>
      <c r="D27" s="11"/>
      <c r="E27" s="6">
        <f>VLOOKUP($A27,Utility!A27:C51,3,0)</f>
        <v>7</v>
      </c>
      <c r="F27" s="6"/>
      <c r="G27" s="6">
        <f>IF(VLOOKUP($A27,'Recipe Type'!$A$2:$C$27,3,0)=1,1,0)</f>
        <v>0</v>
      </c>
      <c r="H27" s="6">
        <f>IF(VLOOKUP($A27,'Recipe Type'!$A$2:$C$27,3,0)=2,1,0)</f>
        <v>1</v>
      </c>
      <c r="I27" s="6">
        <f>IF(VLOOKUP($A27,'Recipe Type'!$A$2:$C$27,3,0)=3,1,0)</f>
        <v>0</v>
      </c>
      <c r="J27" s="6"/>
      <c r="K27" s="6">
        <f>Inputs!$B$3*Ingredients!D27/Ingredients!$C$3</f>
        <v>0</v>
      </c>
      <c r="L27" s="6">
        <f>Inputs!$B$3*Ingredients!E27/Ingredients!$C$3</f>
        <v>0</v>
      </c>
      <c r="M27" s="6">
        <f>Inputs!$B$3*Ingredients!F27/Ingredients!$C$3</f>
        <v>0</v>
      </c>
      <c r="N27" s="6">
        <f>Inputs!$B$3*Ingredients!G27/Ingredients!$C$3</f>
        <v>0</v>
      </c>
      <c r="O27" s="6">
        <f>Inputs!$B$3*Ingredients!H27/Ingredients!$C$3</f>
        <v>0</v>
      </c>
      <c r="P27" s="6">
        <f>Inputs!$B$3*Ingredients!I27/Ingredients!$C$3</f>
        <v>0</v>
      </c>
      <c r="Q27" s="6">
        <f>Inputs!$B$3*Ingredients!J27/Ingredients!$C$3</f>
        <v>0</v>
      </c>
      <c r="R27" s="6">
        <f>Inputs!$B$3*Ingredients!K27/Ingredients!$C$3</f>
        <v>12.5</v>
      </c>
      <c r="S27" s="6">
        <f>Inputs!$B$3*Ingredients!L27/Ingredients!$C$3</f>
        <v>0</v>
      </c>
      <c r="T27" s="6">
        <f>Inputs!$B$3*Ingredients!M27/Ingredients!$C$3</f>
        <v>0</v>
      </c>
      <c r="U27" s="6">
        <f>Inputs!$B$3*Ingredients!N27/Ingredients!$C$3</f>
        <v>0</v>
      </c>
      <c r="V27" s="6">
        <f>Inputs!$B$3*Ingredients!O27/Ingredients!$C$3</f>
        <v>12.5</v>
      </c>
      <c r="W27" s="6">
        <f>Inputs!$B$3*Ingredients!P27/Ingredients!$C$3</f>
        <v>0</v>
      </c>
      <c r="X27" s="6">
        <f>Inputs!$B$3*Ingredients!Q27/Ingredients!$C$3</f>
        <v>0</v>
      </c>
      <c r="Y27" s="6">
        <f>Inputs!$B$3*Ingredients!R27/Ingredients!$C$3</f>
        <v>0</v>
      </c>
      <c r="Z27" s="6">
        <f>Inputs!$B$3*Ingredients!S27/Ingredients!$C$3</f>
        <v>0</v>
      </c>
      <c r="AA27" s="6">
        <f>Inputs!$B$3*Ingredients!T27/Ingredients!$C$3</f>
        <v>0</v>
      </c>
      <c r="AB27" s="6">
        <f>Inputs!$B$3*Ingredients!U27/Ingredients!$C$3</f>
        <v>0</v>
      </c>
      <c r="AC27" s="6">
        <f>Inputs!$B$3*Ingredients!V27/Ingredients!$C$3</f>
        <v>0</v>
      </c>
      <c r="AD27" s="6">
        <f>Inputs!$B$3*Ingredients!W27/Ingredients!$C$3</f>
        <v>0</v>
      </c>
      <c r="AF27" s="6">
        <f>Skill!C27</f>
        <v>30</v>
      </c>
      <c r="AG27" s="6">
        <f>Skill!D27</f>
        <v>5</v>
      </c>
      <c r="AH27" s="23"/>
      <c r="AI27" s="20">
        <f>'Appliance Usage'!C27</f>
        <v>20</v>
      </c>
      <c r="AJ27" s="20">
        <f>'Appliance Usage'!D27</f>
        <v>0</v>
      </c>
    </row>
    <row r="28" spans="1:36">
      <c r="G28" s="28">
        <f>SUMPRODUCT($C$3:$C$27,G3:G27)</f>
        <v>2</v>
      </c>
      <c r="H28" s="28">
        <f t="shared" ref="H28:I28" si="0">SUMPRODUCT($C$3:$C$27,H3:H27)</f>
        <v>1</v>
      </c>
      <c r="I28" s="28">
        <f t="shared" si="0"/>
        <v>1</v>
      </c>
      <c r="K28" s="28">
        <f>SUMPRODUCT($C$3:$C$27,K3:K27)</f>
        <v>50</v>
      </c>
      <c r="L28" s="28">
        <f t="shared" ref="L28:AB28" si="1">SUMPRODUCT($C$3:$C$27,L3:L27)</f>
        <v>12.5</v>
      </c>
      <c r="M28" s="28">
        <f t="shared" si="1"/>
        <v>0</v>
      </c>
      <c r="N28" s="28">
        <f t="shared" si="1"/>
        <v>3.125</v>
      </c>
      <c r="O28" s="28">
        <f t="shared" si="1"/>
        <v>15.625</v>
      </c>
      <c r="P28" s="28">
        <f t="shared" si="1"/>
        <v>0</v>
      </c>
      <c r="Q28" s="28">
        <f t="shared" si="1"/>
        <v>0</v>
      </c>
      <c r="R28" s="28">
        <f t="shared" si="1"/>
        <v>0</v>
      </c>
      <c r="S28" s="28">
        <f t="shared" si="1"/>
        <v>21.875</v>
      </c>
      <c r="T28" s="28">
        <f t="shared" si="1"/>
        <v>12.5</v>
      </c>
      <c r="U28" s="28">
        <f t="shared" si="1"/>
        <v>0</v>
      </c>
      <c r="V28" s="28">
        <f t="shared" si="1"/>
        <v>0</v>
      </c>
      <c r="W28" s="28">
        <f t="shared" si="1"/>
        <v>12.5</v>
      </c>
      <c r="X28" s="28">
        <f t="shared" si="1"/>
        <v>12.5</v>
      </c>
      <c r="Y28" s="28">
        <f t="shared" si="1"/>
        <v>15.625</v>
      </c>
      <c r="Z28" s="28">
        <f t="shared" si="1"/>
        <v>21.875</v>
      </c>
      <c r="AA28" s="28">
        <f t="shared" si="1"/>
        <v>100</v>
      </c>
      <c r="AB28" s="28">
        <f t="shared" si="1"/>
        <v>7.25</v>
      </c>
      <c r="AC28" s="28">
        <f t="shared" ref="AC28" si="2">SUMPRODUCT($C$3:$C$27,AC3:AC27)</f>
        <v>0</v>
      </c>
      <c r="AD28" s="28">
        <f t="shared" ref="AD28" si="3">SUMPRODUCT($C$3:$C$27,AD3:AD27)</f>
        <v>12.5</v>
      </c>
      <c r="AE28" s="2"/>
      <c r="AF28" s="28">
        <f>SUMPRODUCT($C$3:$C$27,AF3:AF27)</f>
        <v>200</v>
      </c>
      <c r="AG28" s="28">
        <f t="shared" ref="AG28:AJ28" si="4">SUMPRODUCT($C$3:$C$27,AG3:AG27)</f>
        <v>55</v>
      </c>
      <c r="AH28" s="25"/>
      <c r="AI28" s="28">
        <f t="shared" si="4"/>
        <v>350</v>
      </c>
      <c r="AJ28" s="28">
        <f t="shared" si="4"/>
        <v>30</v>
      </c>
    </row>
    <row r="29" spans="1:36" ht="16" thickBot="1">
      <c r="G29" s="6" t="s">
        <v>7</v>
      </c>
      <c r="H29" s="6" t="s">
        <v>3</v>
      </c>
      <c r="I29" s="6" t="s">
        <v>3</v>
      </c>
      <c r="K29" s="6" t="s">
        <v>8</v>
      </c>
      <c r="L29" s="6" t="s">
        <v>8</v>
      </c>
      <c r="M29" s="6" t="s">
        <v>8</v>
      </c>
      <c r="N29" s="6" t="s">
        <v>8</v>
      </c>
      <c r="O29" s="6" t="s">
        <v>8</v>
      </c>
      <c r="P29" s="6" t="s">
        <v>8</v>
      </c>
      <c r="Q29" s="6" t="s">
        <v>8</v>
      </c>
      <c r="R29" s="6" t="s">
        <v>8</v>
      </c>
      <c r="S29" s="6" t="s">
        <v>8</v>
      </c>
      <c r="T29" s="6" t="s">
        <v>8</v>
      </c>
      <c r="U29" s="6" t="s">
        <v>8</v>
      </c>
      <c r="V29" s="6" t="s">
        <v>8</v>
      </c>
      <c r="W29" s="6" t="s">
        <v>8</v>
      </c>
      <c r="X29" s="6" t="s">
        <v>8</v>
      </c>
      <c r="Y29" s="6" t="s">
        <v>8</v>
      </c>
      <c r="Z29" s="6" t="s">
        <v>8</v>
      </c>
      <c r="AA29" s="6" t="s">
        <v>8</v>
      </c>
      <c r="AB29" s="6" t="s">
        <v>8</v>
      </c>
      <c r="AC29" s="6" t="s">
        <v>8</v>
      </c>
      <c r="AD29" s="6" t="s">
        <v>8</v>
      </c>
      <c r="AF29" s="6" t="s">
        <v>30</v>
      </c>
      <c r="AG29" s="19" t="s">
        <v>31</v>
      </c>
      <c r="AH29" s="23"/>
      <c r="AI29" s="20" t="s">
        <v>32</v>
      </c>
      <c r="AJ29" s="6" t="s">
        <v>30</v>
      </c>
    </row>
    <row r="30" spans="1:36" ht="17" thickTop="1" thickBot="1">
      <c r="B30" s="32" t="s">
        <v>11</v>
      </c>
      <c r="C30" s="30">
        <f>SUMPRODUCT(C3:C27,E3:E27)</f>
        <v>33</v>
      </c>
      <c r="D30" s="4"/>
      <c r="G30" s="29">
        <f>Inputs!B5</f>
        <v>2</v>
      </c>
      <c r="H30" s="29">
        <f>Inputs!B6</f>
        <v>1</v>
      </c>
      <c r="I30" s="29">
        <f>Inputs!B7</f>
        <v>1</v>
      </c>
      <c r="K30" s="29">
        <f>Inputs!G3</f>
        <v>100</v>
      </c>
      <c r="L30" s="29">
        <f>Inputs!G4</f>
        <v>50</v>
      </c>
      <c r="M30" s="29">
        <f>Inputs!G5</f>
        <v>100</v>
      </c>
      <c r="N30" s="29">
        <f>Inputs!G6</f>
        <v>60</v>
      </c>
      <c r="O30" s="29">
        <f>Inputs!G7</f>
        <v>100</v>
      </c>
      <c r="P30" s="29">
        <f>Inputs!G8</f>
        <v>100</v>
      </c>
      <c r="Q30" s="29">
        <f>Inputs!G9</f>
        <v>40</v>
      </c>
      <c r="R30" s="29">
        <f>Inputs!G10</f>
        <v>50</v>
      </c>
      <c r="S30" s="29">
        <f>Inputs!G11</f>
        <v>100</v>
      </c>
      <c r="T30" s="29">
        <f>Inputs!G12</f>
        <v>25</v>
      </c>
      <c r="U30" s="29">
        <f>Inputs!G13</f>
        <v>100</v>
      </c>
      <c r="V30" s="29">
        <f>Inputs!G14</f>
        <v>55</v>
      </c>
      <c r="W30" s="29">
        <f>Inputs!G15</f>
        <v>50</v>
      </c>
      <c r="X30" s="29">
        <f>Inputs!G16</f>
        <v>100</v>
      </c>
      <c r="Y30" s="29">
        <f>Inputs!G17</f>
        <v>40</v>
      </c>
      <c r="Z30" s="29">
        <f>Inputs!G18</f>
        <v>100</v>
      </c>
      <c r="AA30" s="29">
        <f>Inputs!G19</f>
        <v>100</v>
      </c>
      <c r="AB30" s="29">
        <f>Inputs!G20</f>
        <v>50</v>
      </c>
      <c r="AC30" s="29">
        <f>Inputs!G21</f>
        <v>100</v>
      </c>
      <c r="AD30" s="29">
        <f>Inputs!G22</f>
        <v>200</v>
      </c>
      <c r="AF30" s="29">
        <f>Inputs!B9*60*Inputs!B12</f>
        <v>240</v>
      </c>
      <c r="AG30" s="29">
        <f>Inputs!B9*60*Inputs!B11</f>
        <v>120</v>
      </c>
      <c r="AH30" s="23"/>
      <c r="AI30" s="29">
        <f>Inputs!B9*60*Inputs!B14*Inputs!B15</f>
        <v>480</v>
      </c>
      <c r="AJ30" s="29">
        <f>Inputs!B9*60*Inputs!B16</f>
        <v>120</v>
      </c>
    </row>
    <row r="31" spans="1:36" ht="16" thickTop="1"/>
    <row r="32" spans="1:36">
      <c r="AG32" s="3"/>
      <c r="AH32" s="3"/>
      <c r="AI32" s="3"/>
    </row>
  </sheetData>
  <mergeCells count="8">
    <mergeCell ref="AF1:AG1"/>
    <mergeCell ref="AI1:AJ1"/>
    <mergeCell ref="A1:A2"/>
    <mergeCell ref="B1:B2"/>
    <mergeCell ref="C1:C2"/>
    <mergeCell ref="E1:E2"/>
    <mergeCell ref="G1:I1"/>
    <mergeCell ref="K1:AD1"/>
  </mergeCells>
  <phoneticPr fontId="4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7"/>
  <sheetViews>
    <sheetView workbookViewId="0">
      <selection activeCell="G16" sqref="G16"/>
    </sheetView>
  </sheetViews>
  <sheetFormatPr baseColWidth="10" defaultRowHeight="15"/>
  <cols>
    <col min="1" max="1" width="10.1640625" bestFit="1" customWidth="1"/>
    <col min="2" max="2" width="62" bestFit="1" customWidth="1"/>
    <col min="3" max="3" width="6.33203125" bestFit="1" customWidth="1"/>
  </cols>
  <sheetData>
    <row r="1" spans="1:3">
      <c r="A1" s="42" t="s">
        <v>108</v>
      </c>
      <c r="B1" s="43"/>
      <c r="C1" s="44"/>
    </row>
    <row r="2" spans="1:3">
      <c r="A2" s="8" t="s">
        <v>126</v>
      </c>
      <c r="B2" s="8" t="s">
        <v>127</v>
      </c>
      <c r="C2" s="37" t="s">
        <v>9</v>
      </c>
    </row>
    <row r="3" spans="1:3">
      <c r="A3" s="6">
        <v>1</v>
      </c>
      <c r="B3" s="5" t="s">
        <v>44</v>
      </c>
      <c r="C3" s="6">
        <v>10</v>
      </c>
    </row>
    <row r="4" spans="1:3">
      <c r="A4" s="6">
        <v>2</v>
      </c>
      <c r="B4" s="5" t="s">
        <v>106</v>
      </c>
      <c r="C4" s="6">
        <v>8</v>
      </c>
    </row>
    <row r="5" spans="1:3">
      <c r="A5" s="6">
        <v>3</v>
      </c>
      <c r="B5" s="5" t="s">
        <v>90</v>
      </c>
      <c r="C5" s="6">
        <v>6</v>
      </c>
    </row>
    <row r="6" spans="1:3">
      <c r="A6" s="6">
        <v>4</v>
      </c>
      <c r="B6" s="5" t="s">
        <v>43</v>
      </c>
      <c r="C6" s="6">
        <v>6</v>
      </c>
    </row>
    <row r="7" spans="1:3">
      <c r="A7" s="6">
        <v>5</v>
      </c>
      <c r="B7" s="5" t="s">
        <v>99</v>
      </c>
      <c r="C7" s="6">
        <v>9</v>
      </c>
    </row>
    <row r="8" spans="1:3">
      <c r="A8" s="6">
        <v>6</v>
      </c>
      <c r="B8" s="5" t="s">
        <v>118</v>
      </c>
      <c r="C8" s="6">
        <v>8</v>
      </c>
    </row>
    <row r="9" spans="1:3">
      <c r="A9" s="6">
        <v>7</v>
      </c>
      <c r="B9" s="5" t="s">
        <v>107</v>
      </c>
      <c r="C9" s="6">
        <v>7</v>
      </c>
    </row>
    <row r="10" spans="1:3">
      <c r="A10" s="6">
        <v>8</v>
      </c>
      <c r="B10" s="5" t="s">
        <v>88</v>
      </c>
      <c r="C10" s="6">
        <v>10</v>
      </c>
    </row>
    <row r="11" spans="1:3">
      <c r="A11" s="6">
        <v>9</v>
      </c>
      <c r="B11" s="5" t="s">
        <v>103</v>
      </c>
      <c r="C11" s="6">
        <v>9</v>
      </c>
    </row>
    <row r="12" spans="1:3">
      <c r="A12" s="6">
        <v>10</v>
      </c>
      <c r="B12" s="5" t="s">
        <v>0</v>
      </c>
      <c r="C12" s="6">
        <v>5</v>
      </c>
    </row>
    <row r="13" spans="1:3">
      <c r="A13" s="6">
        <v>11</v>
      </c>
      <c r="B13" s="5" t="s">
        <v>116</v>
      </c>
      <c r="C13" s="6">
        <v>6</v>
      </c>
    </row>
    <row r="14" spans="1:3">
      <c r="A14" s="6">
        <v>12</v>
      </c>
      <c r="B14" s="5" t="s">
        <v>98</v>
      </c>
      <c r="C14" s="6">
        <v>5</v>
      </c>
    </row>
    <row r="15" spans="1:3">
      <c r="A15" s="6">
        <v>13</v>
      </c>
      <c r="B15" s="5" t="s">
        <v>96</v>
      </c>
      <c r="C15" s="6">
        <v>5</v>
      </c>
    </row>
    <row r="16" spans="1:3">
      <c r="A16" s="6">
        <v>14</v>
      </c>
      <c r="B16" s="5" t="s">
        <v>95</v>
      </c>
      <c r="C16" s="6">
        <v>6</v>
      </c>
    </row>
    <row r="17" spans="1:3">
      <c r="A17" s="6">
        <v>15</v>
      </c>
      <c r="B17" s="5" t="s">
        <v>104</v>
      </c>
      <c r="C17" s="6">
        <v>5</v>
      </c>
    </row>
    <row r="18" spans="1:3">
      <c r="A18" s="6">
        <v>16</v>
      </c>
      <c r="B18" s="5" t="s">
        <v>1</v>
      </c>
      <c r="C18" s="6">
        <v>7</v>
      </c>
    </row>
    <row r="19" spans="1:3">
      <c r="A19" s="6">
        <v>17</v>
      </c>
      <c r="B19" s="5" t="s">
        <v>125</v>
      </c>
      <c r="C19" s="6">
        <v>8</v>
      </c>
    </row>
    <row r="20" spans="1:3">
      <c r="A20" s="6">
        <v>18</v>
      </c>
      <c r="B20" s="5" t="s">
        <v>20</v>
      </c>
      <c r="C20" s="6">
        <v>8</v>
      </c>
    </row>
    <row r="21" spans="1:3">
      <c r="A21" s="6">
        <v>19</v>
      </c>
      <c r="B21" s="5" t="s">
        <v>100</v>
      </c>
      <c r="C21" s="6">
        <v>7</v>
      </c>
    </row>
    <row r="22" spans="1:3">
      <c r="A22" s="6">
        <v>20</v>
      </c>
      <c r="B22" s="5" t="s">
        <v>102</v>
      </c>
      <c r="C22" s="6">
        <v>9</v>
      </c>
    </row>
    <row r="23" spans="1:3">
      <c r="A23" s="6">
        <v>21</v>
      </c>
      <c r="B23" s="5" t="s">
        <v>94</v>
      </c>
      <c r="C23" s="6">
        <v>5</v>
      </c>
    </row>
    <row r="24" spans="1:3">
      <c r="A24" s="6">
        <v>22</v>
      </c>
      <c r="B24" s="5" t="s">
        <v>121</v>
      </c>
      <c r="C24" s="6">
        <v>8</v>
      </c>
    </row>
    <row r="25" spans="1:3">
      <c r="A25" s="6">
        <v>23</v>
      </c>
      <c r="B25" s="7" t="s">
        <v>41</v>
      </c>
      <c r="C25" s="6">
        <v>8</v>
      </c>
    </row>
    <row r="26" spans="1:3">
      <c r="A26" s="6">
        <v>24</v>
      </c>
      <c r="B26" s="5" t="s">
        <v>109</v>
      </c>
      <c r="C26" s="6">
        <v>9</v>
      </c>
    </row>
    <row r="27" spans="1:3">
      <c r="A27" s="6">
        <v>25</v>
      </c>
      <c r="B27" s="5" t="s">
        <v>97</v>
      </c>
      <c r="C27" s="6">
        <v>7</v>
      </c>
    </row>
  </sheetData>
  <sortState ref="A2:C26">
    <sortCondition ref="B3:B26"/>
  </sortState>
  <mergeCells count="1">
    <mergeCell ref="A1:C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7"/>
  <sheetViews>
    <sheetView workbookViewId="0">
      <selection activeCell="D11" sqref="D11"/>
    </sheetView>
  </sheetViews>
  <sheetFormatPr baseColWidth="10" defaultRowHeight="15"/>
  <cols>
    <col min="1" max="1" width="10.1640625" bestFit="1" customWidth="1"/>
    <col min="2" max="2" width="62" bestFit="1" customWidth="1"/>
    <col min="3" max="3" width="5.1640625" bestFit="1" customWidth="1"/>
  </cols>
  <sheetData>
    <row r="1" spans="1:3">
      <c r="A1" s="42" t="s">
        <v>83</v>
      </c>
      <c r="B1" s="43"/>
      <c r="C1" s="44"/>
    </row>
    <row r="2" spans="1:3">
      <c r="A2" s="8" t="s">
        <v>126</v>
      </c>
      <c r="B2" s="8" t="s">
        <v>127</v>
      </c>
      <c r="C2" s="37" t="s">
        <v>128</v>
      </c>
    </row>
    <row r="3" spans="1:3">
      <c r="A3" s="6">
        <v>1</v>
      </c>
      <c r="B3" s="5" t="s">
        <v>44</v>
      </c>
      <c r="C3" s="6">
        <v>1</v>
      </c>
    </row>
    <row r="4" spans="1:3">
      <c r="A4" s="6">
        <v>2</v>
      </c>
      <c r="B4" s="5" t="s">
        <v>106</v>
      </c>
      <c r="C4" s="6">
        <v>3</v>
      </c>
    </row>
    <row r="5" spans="1:3">
      <c r="A5" s="6">
        <v>3</v>
      </c>
      <c r="B5" s="5" t="s">
        <v>90</v>
      </c>
      <c r="C5" s="6">
        <v>3</v>
      </c>
    </row>
    <row r="6" spans="1:3">
      <c r="A6" s="6">
        <v>4</v>
      </c>
      <c r="B6" s="5" t="s">
        <v>42</v>
      </c>
      <c r="C6" s="6">
        <v>2</v>
      </c>
    </row>
    <row r="7" spans="1:3">
      <c r="A7" s="6">
        <v>5</v>
      </c>
      <c r="B7" s="5" t="s">
        <v>99</v>
      </c>
      <c r="C7" s="6">
        <v>1</v>
      </c>
    </row>
    <row r="8" spans="1:3">
      <c r="A8" s="6">
        <v>6</v>
      </c>
      <c r="B8" s="5" t="s">
        <v>118</v>
      </c>
      <c r="C8" s="6">
        <v>2</v>
      </c>
    </row>
    <row r="9" spans="1:3">
      <c r="A9" s="6">
        <v>7</v>
      </c>
      <c r="B9" s="5" t="s">
        <v>107</v>
      </c>
      <c r="C9" s="6">
        <v>3</v>
      </c>
    </row>
    <row r="10" spans="1:3">
      <c r="A10" s="6">
        <v>8</v>
      </c>
      <c r="B10" s="5" t="s">
        <v>88</v>
      </c>
      <c r="C10" s="6">
        <v>3</v>
      </c>
    </row>
    <row r="11" spans="1:3">
      <c r="A11" s="6">
        <v>9</v>
      </c>
      <c r="B11" s="5" t="s">
        <v>103</v>
      </c>
      <c r="C11" s="6">
        <v>1</v>
      </c>
    </row>
    <row r="12" spans="1:3">
      <c r="A12" s="6">
        <v>10</v>
      </c>
      <c r="B12" s="5" t="s">
        <v>0</v>
      </c>
      <c r="C12" s="6">
        <v>2</v>
      </c>
    </row>
    <row r="13" spans="1:3">
      <c r="A13" s="6">
        <v>11</v>
      </c>
      <c r="B13" s="5" t="s">
        <v>116</v>
      </c>
      <c r="C13" s="6">
        <v>2</v>
      </c>
    </row>
    <row r="14" spans="1:3">
      <c r="A14" s="6">
        <v>12</v>
      </c>
      <c r="B14" s="5" t="s">
        <v>98</v>
      </c>
      <c r="C14" s="6">
        <v>2</v>
      </c>
    </row>
    <row r="15" spans="1:3">
      <c r="A15" s="6">
        <v>13</v>
      </c>
      <c r="B15" s="5" t="s">
        <v>96</v>
      </c>
      <c r="C15" s="6">
        <v>2</v>
      </c>
    </row>
    <row r="16" spans="1:3">
      <c r="A16" s="6">
        <v>14</v>
      </c>
      <c r="B16" s="5" t="s">
        <v>95</v>
      </c>
      <c r="C16" s="6">
        <v>1</v>
      </c>
    </row>
    <row r="17" spans="1:3">
      <c r="A17" s="6">
        <v>15</v>
      </c>
      <c r="B17" s="5" t="s">
        <v>104</v>
      </c>
      <c r="C17" s="6">
        <v>2</v>
      </c>
    </row>
    <row r="18" spans="1:3">
      <c r="A18" s="6">
        <v>16</v>
      </c>
      <c r="B18" s="5" t="s">
        <v>1</v>
      </c>
      <c r="C18" s="6">
        <v>1</v>
      </c>
    </row>
    <row r="19" spans="1:3">
      <c r="A19" s="6">
        <v>17</v>
      </c>
      <c r="B19" s="5" t="s">
        <v>125</v>
      </c>
      <c r="C19" s="6">
        <v>2</v>
      </c>
    </row>
    <row r="20" spans="1:3">
      <c r="A20" s="6">
        <v>18</v>
      </c>
      <c r="B20" s="5" t="s">
        <v>20</v>
      </c>
      <c r="C20" s="6">
        <v>2</v>
      </c>
    </row>
    <row r="21" spans="1:3">
      <c r="A21" s="6">
        <v>19</v>
      </c>
      <c r="B21" s="5" t="s">
        <v>100</v>
      </c>
      <c r="C21" s="6">
        <v>2</v>
      </c>
    </row>
    <row r="22" spans="1:3">
      <c r="A22" s="6">
        <v>20</v>
      </c>
      <c r="B22" s="5" t="s">
        <v>102</v>
      </c>
      <c r="C22" s="6">
        <v>2</v>
      </c>
    </row>
    <row r="23" spans="1:3">
      <c r="A23" s="6">
        <v>21</v>
      </c>
      <c r="B23" s="5" t="s">
        <v>94</v>
      </c>
      <c r="C23" s="6">
        <v>2</v>
      </c>
    </row>
    <row r="24" spans="1:3">
      <c r="A24" s="6">
        <v>22</v>
      </c>
      <c r="B24" s="5" t="s">
        <v>121</v>
      </c>
      <c r="C24" s="6">
        <v>1</v>
      </c>
    </row>
    <row r="25" spans="1:3">
      <c r="A25" s="6">
        <v>23</v>
      </c>
      <c r="B25" s="7" t="s">
        <v>41</v>
      </c>
      <c r="C25" s="6">
        <v>2</v>
      </c>
    </row>
    <row r="26" spans="1:3">
      <c r="A26" s="6">
        <v>24</v>
      </c>
      <c r="B26" s="5" t="s">
        <v>109</v>
      </c>
      <c r="C26" s="6">
        <v>2</v>
      </c>
    </row>
    <row r="27" spans="1:3">
      <c r="A27" s="6">
        <v>25</v>
      </c>
      <c r="B27" s="5" t="s">
        <v>97</v>
      </c>
      <c r="C27" s="6">
        <v>2</v>
      </c>
    </row>
  </sheetData>
  <sortState ref="A2:C26">
    <sortCondition ref="B3:B26"/>
  </sortState>
  <mergeCells count="1">
    <mergeCell ref="A1:C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27"/>
  <sheetViews>
    <sheetView topLeftCell="E1" workbookViewId="0">
      <selection activeCell="J28" sqref="J28"/>
    </sheetView>
  </sheetViews>
  <sheetFormatPr baseColWidth="10" defaultRowHeight="15"/>
  <cols>
    <col min="1" max="1" width="10.1640625" bestFit="1" customWidth="1"/>
    <col min="2" max="2" width="51.33203125" bestFit="1" customWidth="1"/>
    <col min="3" max="3" width="11" bestFit="1" customWidth="1"/>
    <col min="4" max="4" width="12.33203125" bestFit="1" customWidth="1"/>
    <col min="5" max="6" width="9.6640625" bestFit="1" customWidth="1"/>
    <col min="7" max="7" width="9.1640625" bestFit="1" customWidth="1"/>
    <col min="8" max="8" width="10.1640625" bestFit="1" customWidth="1"/>
    <col min="9" max="9" width="13.1640625" bestFit="1" customWidth="1"/>
    <col min="10" max="10" width="18.6640625" bestFit="1" customWidth="1"/>
    <col min="11" max="11" width="10.33203125" bestFit="1" customWidth="1"/>
    <col min="12" max="12" width="11.5" bestFit="1" customWidth="1"/>
    <col min="13" max="13" width="16.6640625" bestFit="1" customWidth="1"/>
    <col min="14" max="14" width="12.5" bestFit="1" customWidth="1"/>
    <col min="15" max="15" width="12.33203125" bestFit="1" customWidth="1"/>
    <col min="16" max="16" width="10.5" bestFit="1" customWidth="1"/>
    <col min="17" max="17" width="13.83203125" bestFit="1" customWidth="1"/>
    <col min="18" max="18" width="11.1640625" bestFit="1" customWidth="1"/>
    <col min="19" max="19" width="11" bestFit="1" customWidth="1"/>
    <col min="20" max="20" width="11.83203125" bestFit="1" customWidth="1"/>
    <col min="21" max="21" width="10.33203125" bestFit="1" customWidth="1"/>
    <col min="22" max="22" width="12.1640625" bestFit="1" customWidth="1"/>
    <col min="23" max="23" width="13.5" bestFit="1" customWidth="1"/>
  </cols>
  <sheetData>
    <row r="1" spans="1:23">
      <c r="A1" s="52" t="s">
        <v>126</v>
      </c>
      <c r="B1" s="52" t="s">
        <v>127</v>
      </c>
      <c r="C1" s="54" t="s">
        <v>120</v>
      </c>
      <c r="D1" s="42" t="s">
        <v>84</v>
      </c>
      <c r="E1" s="43"/>
      <c r="F1" s="43"/>
      <c r="G1" s="44"/>
      <c r="H1" s="42" t="s">
        <v>85</v>
      </c>
      <c r="I1" s="43"/>
      <c r="J1" s="43"/>
      <c r="K1" s="44"/>
      <c r="L1" s="42" t="s">
        <v>86</v>
      </c>
      <c r="M1" s="43"/>
      <c r="N1" s="43"/>
      <c r="O1" s="43"/>
      <c r="P1" s="43"/>
      <c r="Q1" s="44"/>
      <c r="R1" s="42" t="s">
        <v>87</v>
      </c>
      <c r="S1" s="43"/>
      <c r="T1" s="43"/>
      <c r="U1" s="44"/>
      <c r="V1" s="42" t="s">
        <v>45</v>
      </c>
      <c r="W1" s="44"/>
    </row>
    <row r="2" spans="1:23" s="35" customFormat="1">
      <c r="A2" s="58"/>
      <c r="B2" s="58"/>
      <c r="C2" s="56"/>
      <c r="D2" s="36" t="s">
        <v>138</v>
      </c>
      <c r="E2" s="36" t="s">
        <v>139</v>
      </c>
      <c r="F2" s="36" t="s">
        <v>140</v>
      </c>
      <c r="G2" s="36" t="s">
        <v>141</v>
      </c>
      <c r="H2" s="36" t="s">
        <v>142</v>
      </c>
      <c r="I2" s="36" t="s">
        <v>143</v>
      </c>
      <c r="J2" s="36" t="s">
        <v>144</v>
      </c>
      <c r="K2" s="36" t="s">
        <v>145</v>
      </c>
      <c r="L2" s="36" t="s">
        <v>146</v>
      </c>
      <c r="M2" s="36" t="s">
        <v>147</v>
      </c>
      <c r="N2" s="36" t="s">
        <v>148</v>
      </c>
      <c r="O2" s="36" t="s">
        <v>149</v>
      </c>
      <c r="P2" s="36" t="s">
        <v>150</v>
      </c>
      <c r="Q2" s="36" t="s">
        <v>151</v>
      </c>
      <c r="R2" s="36" t="s">
        <v>152</v>
      </c>
      <c r="S2" s="36" t="s">
        <v>153</v>
      </c>
      <c r="T2" s="36" t="s">
        <v>154</v>
      </c>
      <c r="U2" s="36" t="s">
        <v>22</v>
      </c>
      <c r="V2" s="36" t="s">
        <v>23</v>
      </c>
      <c r="W2" s="36" t="s">
        <v>24</v>
      </c>
    </row>
    <row r="3" spans="1:23">
      <c r="A3" s="6">
        <v>1</v>
      </c>
      <c r="B3" s="5" t="s">
        <v>44</v>
      </c>
      <c r="C3" s="6">
        <v>8</v>
      </c>
      <c r="D3" s="6">
        <v>0.5</v>
      </c>
      <c r="E3" s="6">
        <v>0.5</v>
      </c>
      <c r="F3" s="6">
        <v>0.5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0.5</v>
      </c>
      <c r="M3" s="6">
        <v>0</v>
      </c>
      <c r="N3" s="6">
        <v>0.5</v>
      </c>
      <c r="O3" s="6">
        <v>0.5</v>
      </c>
      <c r="P3" s="6">
        <v>0</v>
      </c>
      <c r="Q3" s="6">
        <v>0</v>
      </c>
      <c r="R3" s="6">
        <v>0</v>
      </c>
      <c r="S3" s="6">
        <v>1.75</v>
      </c>
      <c r="T3" s="6">
        <v>9</v>
      </c>
      <c r="U3" s="6">
        <v>0</v>
      </c>
      <c r="V3" s="6">
        <v>0</v>
      </c>
      <c r="W3" s="6">
        <v>0</v>
      </c>
    </row>
    <row r="4" spans="1:23">
      <c r="A4" s="6">
        <v>2</v>
      </c>
      <c r="B4" s="5" t="s">
        <v>106</v>
      </c>
      <c r="C4" s="6">
        <v>10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2</v>
      </c>
      <c r="T4" s="6">
        <v>6</v>
      </c>
      <c r="U4" s="6">
        <v>0.25</v>
      </c>
      <c r="V4" s="6">
        <v>3</v>
      </c>
      <c r="W4" s="6">
        <v>0</v>
      </c>
    </row>
    <row r="5" spans="1:23">
      <c r="A5" s="6">
        <v>3</v>
      </c>
      <c r="B5" s="5" t="s">
        <v>91</v>
      </c>
      <c r="C5" s="6">
        <v>1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0.25</v>
      </c>
      <c r="T5" s="6">
        <v>1</v>
      </c>
      <c r="U5" s="6">
        <v>0.33</v>
      </c>
      <c r="V5" s="6">
        <v>0</v>
      </c>
      <c r="W5" s="6">
        <v>1</v>
      </c>
    </row>
    <row r="6" spans="1:23">
      <c r="A6" s="6">
        <v>4</v>
      </c>
      <c r="B6" s="5" t="s">
        <v>42</v>
      </c>
      <c r="C6" s="6">
        <v>4</v>
      </c>
      <c r="D6" s="6">
        <v>0</v>
      </c>
      <c r="E6" s="6">
        <v>3.5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1</v>
      </c>
      <c r="M6" s="6">
        <v>0</v>
      </c>
      <c r="N6" s="6">
        <v>1</v>
      </c>
      <c r="O6" s="6">
        <v>0</v>
      </c>
      <c r="P6" s="6">
        <v>0</v>
      </c>
      <c r="Q6" s="6">
        <v>0.25</v>
      </c>
      <c r="R6" s="6">
        <v>2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>
      <c r="A7" s="6">
        <v>5</v>
      </c>
      <c r="B7" s="5" t="s">
        <v>101</v>
      </c>
      <c r="C7" s="6">
        <v>2</v>
      </c>
      <c r="D7" s="6">
        <v>0</v>
      </c>
      <c r="E7" s="6">
        <v>0</v>
      </c>
      <c r="F7" s="6">
        <v>0</v>
      </c>
      <c r="G7" s="6">
        <v>0.25</v>
      </c>
      <c r="H7" s="6">
        <v>0</v>
      </c>
      <c r="I7" s="6">
        <v>0</v>
      </c>
      <c r="J7" s="6">
        <v>0</v>
      </c>
      <c r="K7" s="6">
        <v>0</v>
      </c>
      <c r="L7" s="6">
        <v>0.25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0.5</v>
      </c>
      <c r="T7" s="6">
        <v>3</v>
      </c>
      <c r="U7" s="6">
        <v>0.25</v>
      </c>
      <c r="V7" s="6">
        <v>0</v>
      </c>
      <c r="W7" s="6">
        <v>0</v>
      </c>
    </row>
    <row r="8" spans="1:23">
      <c r="A8" s="6">
        <v>6</v>
      </c>
      <c r="B8" s="5" t="s">
        <v>118</v>
      </c>
      <c r="C8" s="6">
        <v>6</v>
      </c>
      <c r="D8" s="6">
        <v>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1</v>
      </c>
      <c r="M8" s="6">
        <v>0</v>
      </c>
      <c r="N8" s="6">
        <v>1</v>
      </c>
      <c r="O8" s="6">
        <v>0</v>
      </c>
      <c r="P8" s="6">
        <v>0</v>
      </c>
      <c r="Q8" s="6">
        <v>0</v>
      </c>
      <c r="R8" s="6">
        <v>0</v>
      </c>
      <c r="S8" s="6">
        <v>2</v>
      </c>
      <c r="T8" s="6">
        <v>9</v>
      </c>
      <c r="U8" s="6">
        <v>1.5</v>
      </c>
      <c r="V8" s="6">
        <v>0</v>
      </c>
      <c r="W8" s="6">
        <v>0</v>
      </c>
    </row>
    <row r="9" spans="1:23">
      <c r="A9" s="6">
        <v>7</v>
      </c>
      <c r="B9" s="5" t="s">
        <v>107</v>
      </c>
      <c r="C9" s="6">
        <v>12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2</v>
      </c>
      <c r="T9" s="6">
        <v>15</v>
      </c>
      <c r="U9" s="6">
        <v>1.25</v>
      </c>
      <c r="V9" s="6">
        <v>0</v>
      </c>
      <c r="W9" s="6">
        <v>0</v>
      </c>
    </row>
    <row r="10" spans="1:23">
      <c r="A10" s="6">
        <v>8</v>
      </c>
      <c r="B10" s="5" t="s">
        <v>88</v>
      </c>
      <c r="C10" s="6">
        <v>16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2</v>
      </c>
      <c r="T10" s="6">
        <v>10</v>
      </c>
      <c r="U10" s="6">
        <v>1.5</v>
      </c>
      <c r="V10" s="6">
        <v>0</v>
      </c>
      <c r="W10" s="6">
        <v>3</v>
      </c>
    </row>
    <row r="11" spans="1:23">
      <c r="A11" s="6">
        <v>9</v>
      </c>
      <c r="B11" s="5" t="s">
        <v>103</v>
      </c>
      <c r="C11" s="6">
        <v>4</v>
      </c>
      <c r="D11" s="6">
        <v>0</v>
      </c>
      <c r="E11" s="6">
        <v>1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0.5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1</v>
      </c>
      <c r="T11" s="6">
        <v>4</v>
      </c>
      <c r="U11" s="6">
        <v>0</v>
      </c>
      <c r="V11" s="6">
        <v>0</v>
      </c>
      <c r="W11" s="6">
        <v>0</v>
      </c>
    </row>
    <row r="12" spans="1:23">
      <c r="A12" s="6">
        <v>10</v>
      </c>
      <c r="B12" s="5" t="s">
        <v>0</v>
      </c>
      <c r="C12" s="6">
        <v>8</v>
      </c>
      <c r="D12" s="6">
        <v>0</v>
      </c>
      <c r="E12" s="6">
        <v>0</v>
      </c>
      <c r="F12" s="6">
        <v>4.5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0.5</v>
      </c>
      <c r="T12" s="6">
        <v>2</v>
      </c>
      <c r="U12" s="6">
        <v>0</v>
      </c>
      <c r="V12" s="6">
        <v>0</v>
      </c>
      <c r="W12" s="6">
        <v>0</v>
      </c>
    </row>
    <row r="13" spans="1:23">
      <c r="A13" s="6">
        <v>11</v>
      </c>
      <c r="B13" s="5" t="s">
        <v>116</v>
      </c>
      <c r="C13" s="6">
        <v>4</v>
      </c>
      <c r="D13" s="6">
        <v>3.5</v>
      </c>
      <c r="E13" s="6">
        <v>0</v>
      </c>
      <c r="F13" s="6">
        <v>0</v>
      </c>
      <c r="G13" s="6">
        <v>0</v>
      </c>
      <c r="H13" s="6">
        <v>1.5</v>
      </c>
      <c r="I13" s="6">
        <v>0</v>
      </c>
      <c r="J13" s="6">
        <v>0</v>
      </c>
      <c r="K13" s="6">
        <v>0</v>
      </c>
      <c r="L13" s="6">
        <v>2</v>
      </c>
      <c r="M13" s="6">
        <v>0</v>
      </c>
      <c r="N13" s="6">
        <v>0</v>
      </c>
      <c r="O13" s="6">
        <v>0</v>
      </c>
      <c r="P13" s="6">
        <v>0</v>
      </c>
      <c r="Q13" s="6">
        <v>1</v>
      </c>
      <c r="R13" s="6">
        <v>0</v>
      </c>
      <c r="S13" s="6">
        <v>0</v>
      </c>
      <c r="T13" s="6">
        <v>6</v>
      </c>
      <c r="U13" s="6">
        <v>0</v>
      </c>
      <c r="V13" s="6">
        <v>0</v>
      </c>
      <c r="W13" s="6">
        <v>0</v>
      </c>
    </row>
    <row r="14" spans="1:23">
      <c r="A14" s="6">
        <v>12</v>
      </c>
      <c r="B14" s="5" t="s">
        <v>98</v>
      </c>
      <c r="C14" s="6">
        <v>6</v>
      </c>
      <c r="D14" s="6">
        <v>0</v>
      </c>
      <c r="E14" s="6">
        <v>0</v>
      </c>
      <c r="F14" s="6">
        <v>0</v>
      </c>
      <c r="G14" s="6">
        <v>3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6</v>
      </c>
      <c r="U14" s="6">
        <v>0</v>
      </c>
      <c r="V14" s="6">
        <v>0</v>
      </c>
      <c r="W14" s="6">
        <v>0</v>
      </c>
    </row>
    <row r="15" spans="1:23">
      <c r="A15" s="6">
        <v>13</v>
      </c>
      <c r="B15" s="5" t="s">
        <v>96</v>
      </c>
      <c r="C15" s="6">
        <v>4</v>
      </c>
      <c r="D15" s="6">
        <v>3</v>
      </c>
      <c r="E15" s="6">
        <v>0</v>
      </c>
      <c r="F15" s="6">
        <v>0.5</v>
      </c>
      <c r="G15" s="6">
        <v>0</v>
      </c>
      <c r="H15" s="6">
        <v>1</v>
      </c>
      <c r="I15" s="6">
        <v>0.5</v>
      </c>
      <c r="J15" s="6">
        <v>0</v>
      </c>
      <c r="K15" s="6">
        <v>0</v>
      </c>
      <c r="L15" s="6">
        <v>1</v>
      </c>
      <c r="M15" s="6">
        <v>0</v>
      </c>
      <c r="N15" s="6">
        <v>1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2</v>
      </c>
      <c r="U15" s="6">
        <v>0</v>
      </c>
      <c r="V15" s="6">
        <v>0</v>
      </c>
      <c r="W15" s="6">
        <v>0</v>
      </c>
    </row>
    <row r="16" spans="1:23">
      <c r="A16" s="6">
        <v>14</v>
      </c>
      <c r="B16" s="5" t="s">
        <v>95</v>
      </c>
      <c r="C16" s="6">
        <v>4</v>
      </c>
      <c r="D16" s="6">
        <v>0</v>
      </c>
      <c r="E16" s="6">
        <v>0</v>
      </c>
      <c r="F16" s="6">
        <v>0.5</v>
      </c>
      <c r="G16" s="6">
        <v>0</v>
      </c>
      <c r="H16" s="6">
        <v>0</v>
      </c>
      <c r="I16" s="6">
        <v>0</v>
      </c>
      <c r="J16" s="6">
        <v>0</v>
      </c>
      <c r="K16" s="6">
        <v>0.75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3">
      <c r="A17" s="6">
        <v>15</v>
      </c>
      <c r="B17" s="5" t="s">
        <v>104</v>
      </c>
      <c r="C17" s="6">
        <v>4</v>
      </c>
      <c r="D17" s="6">
        <v>0</v>
      </c>
      <c r="E17" s="6">
        <v>0</v>
      </c>
      <c r="F17" s="6">
        <v>3</v>
      </c>
      <c r="G17" s="6">
        <v>0</v>
      </c>
      <c r="H17" s="6">
        <v>0</v>
      </c>
      <c r="I17" s="6">
        <v>0</v>
      </c>
      <c r="J17" s="6">
        <v>1</v>
      </c>
      <c r="K17" s="6">
        <v>0</v>
      </c>
      <c r="L17" s="6">
        <v>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0.5</v>
      </c>
      <c r="S17" s="6">
        <v>0</v>
      </c>
      <c r="T17" s="6">
        <v>1</v>
      </c>
      <c r="U17" s="6">
        <v>0</v>
      </c>
      <c r="V17" s="6">
        <v>2</v>
      </c>
      <c r="W17" s="6">
        <v>0</v>
      </c>
    </row>
    <row r="18" spans="1:23">
      <c r="A18" s="6">
        <v>16</v>
      </c>
      <c r="B18" s="5" t="s">
        <v>1</v>
      </c>
      <c r="C18" s="6">
        <v>6</v>
      </c>
      <c r="D18" s="6">
        <v>0</v>
      </c>
      <c r="E18" s="6">
        <v>0</v>
      </c>
      <c r="F18" s="6">
        <v>0.5</v>
      </c>
      <c r="G18" s="6">
        <v>0</v>
      </c>
      <c r="H18" s="6">
        <v>2</v>
      </c>
      <c r="I18" s="6">
        <v>0</v>
      </c>
      <c r="J18" s="6">
        <v>1</v>
      </c>
      <c r="K18" s="6">
        <v>0</v>
      </c>
      <c r="L18" s="6">
        <v>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1</v>
      </c>
      <c r="S18" s="6">
        <v>0</v>
      </c>
      <c r="T18" s="6">
        <v>2</v>
      </c>
      <c r="U18" s="6">
        <v>0</v>
      </c>
      <c r="V18" s="6">
        <v>0</v>
      </c>
      <c r="W18" s="6">
        <v>0</v>
      </c>
    </row>
    <row r="19" spans="1:23">
      <c r="A19" s="6">
        <v>17</v>
      </c>
      <c r="B19" s="5" t="s">
        <v>5</v>
      </c>
      <c r="C19" s="6">
        <v>4</v>
      </c>
      <c r="D19" s="6">
        <v>2.25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2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2</v>
      </c>
      <c r="U19" s="6">
        <v>0</v>
      </c>
      <c r="V19" s="6">
        <v>0</v>
      </c>
      <c r="W19" s="6">
        <v>0</v>
      </c>
    </row>
    <row r="20" spans="1:23">
      <c r="A20" s="6">
        <v>18</v>
      </c>
      <c r="B20" s="5" t="s">
        <v>20</v>
      </c>
      <c r="C20" s="6">
        <v>4</v>
      </c>
      <c r="D20" s="6">
        <v>2.5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1</v>
      </c>
      <c r="M20" s="6">
        <v>0</v>
      </c>
      <c r="N20" s="6">
        <v>4</v>
      </c>
      <c r="O20" s="6">
        <v>0</v>
      </c>
      <c r="P20" s="6">
        <v>1</v>
      </c>
      <c r="Q20" s="6">
        <v>0</v>
      </c>
      <c r="R20" s="6">
        <v>1</v>
      </c>
      <c r="S20" s="6">
        <v>0</v>
      </c>
      <c r="T20" s="6">
        <v>5</v>
      </c>
      <c r="U20" s="6">
        <v>0</v>
      </c>
      <c r="V20" s="6">
        <v>0</v>
      </c>
      <c r="W20" s="6">
        <v>0</v>
      </c>
    </row>
    <row r="21" spans="1:23">
      <c r="A21" s="6">
        <v>19</v>
      </c>
      <c r="B21" s="5" t="s">
        <v>100</v>
      </c>
      <c r="C21" s="6">
        <v>4</v>
      </c>
      <c r="D21" s="6">
        <v>0</v>
      </c>
      <c r="E21" s="6">
        <v>0</v>
      </c>
      <c r="F21" s="6">
        <v>0</v>
      </c>
      <c r="G21" s="6">
        <v>1</v>
      </c>
      <c r="H21" s="6">
        <v>4</v>
      </c>
      <c r="I21" s="6">
        <v>0</v>
      </c>
      <c r="J21" s="6">
        <v>0</v>
      </c>
      <c r="K21" s="6">
        <v>0</v>
      </c>
      <c r="L21" s="6">
        <v>0.5</v>
      </c>
      <c r="M21" s="6">
        <v>0</v>
      </c>
      <c r="N21" s="6">
        <v>0</v>
      </c>
      <c r="O21" s="6">
        <v>1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>
      <c r="A22" s="6">
        <v>20</v>
      </c>
      <c r="B22" s="5" t="s">
        <v>102</v>
      </c>
      <c r="C22" s="6">
        <v>6</v>
      </c>
      <c r="D22" s="6">
        <v>0</v>
      </c>
      <c r="E22" s="6">
        <v>0</v>
      </c>
      <c r="F22" s="6">
        <v>0</v>
      </c>
      <c r="G22" s="6">
        <v>2</v>
      </c>
      <c r="H22" s="6">
        <v>0</v>
      </c>
      <c r="I22" s="6">
        <v>0</v>
      </c>
      <c r="J22" s="6">
        <v>0</v>
      </c>
      <c r="K22" s="6">
        <v>2</v>
      </c>
      <c r="L22" s="6">
        <v>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0.75</v>
      </c>
      <c r="T22" s="6">
        <v>7</v>
      </c>
      <c r="U22" s="6">
        <v>0.25</v>
      </c>
      <c r="V22" s="6">
        <v>0</v>
      </c>
      <c r="W22" s="6">
        <v>0</v>
      </c>
    </row>
    <row r="23" spans="1:23">
      <c r="A23" s="6">
        <v>21</v>
      </c>
      <c r="B23" s="5" t="s">
        <v>94</v>
      </c>
      <c r="C23" s="6">
        <v>6</v>
      </c>
      <c r="D23" s="6">
        <v>0</v>
      </c>
      <c r="E23" s="6">
        <v>2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3</v>
      </c>
      <c r="M23" s="6">
        <v>2</v>
      </c>
      <c r="N23" s="6">
        <v>0</v>
      </c>
      <c r="O23" s="6">
        <v>0</v>
      </c>
      <c r="P23" s="6">
        <v>0</v>
      </c>
      <c r="Q23" s="6">
        <v>1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>
      <c r="A24" s="6">
        <v>22</v>
      </c>
      <c r="B24" s="5" t="s">
        <v>121</v>
      </c>
      <c r="C24" s="6">
        <v>8</v>
      </c>
      <c r="D24" s="6">
        <v>0</v>
      </c>
      <c r="E24" s="6">
        <v>0</v>
      </c>
      <c r="F24" s="6">
        <v>1.5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0.75</v>
      </c>
      <c r="M24" s="6">
        <v>0</v>
      </c>
      <c r="N24" s="6">
        <v>0</v>
      </c>
      <c r="O24" s="6">
        <v>0</v>
      </c>
      <c r="P24" s="6">
        <v>0</v>
      </c>
      <c r="Q24" s="6">
        <v>2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</row>
    <row r="25" spans="1:23">
      <c r="A25" s="6">
        <v>23</v>
      </c>
      <c r="B25" s="7" t="s">
        <v>41</v>
      </c>
      <c r="C25" s="6">
        <v>5</v>
      </c>
      <c r="D25" s="6">
        <v>0</v>
      </c>
      <c r="E25" s="6">
        <v>0</v>
      </c>
      <c r="F25" s="6">
        <v>1</v>
      </c>
      <c r="G25" s="6">
        <v>0</v>
      </c>
      <c r="H25" s="6">
        <v>0</v>
      </c>
      <c r="I25" s="6">
        <v>0</v>
      </c>
      <c r="J25" s="6">
        <v>0</v>
      </c>
      <c r="K25" s="6">
        <v>1</v>
      </c>
      <c r="L25" s="6">
        <v>0.5</v>
      </c>
      <c r="M25" s="6">
        <v>0</v>
      </c>
      <c r="N25" s="6">
        <v>0.5</v>
      </c>
      <c r="O25" s="6">
        <v>0</v>
      </c>
      <c r="P25" s="6">
        <v>1.5</v>
      </c>
      <c r="Q25" s="6">
        <v>0</v>
      </c>
      <c r="R25" s="6">
        <v>0.25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</row>
    <row r="26" spans="1:23">
      <c r="A26" s="6">
        <v>24</v>
      </c>
      <c r="B26" s="5" t="s">
        <v>109</v>
      </c>
      <c r="C26" s="6">
        <v>4</v>
      </c>
      <c r="D26" s="6">
        <v>4</v>
      </c>
      <c r="E26" s="6">
        <v>0</v>
      </c>
      <c r="F26" s="6">
        <v>0</v>
      </c>
      <c r="G26" s="6">
        <v>0</v>
      </c>
      <c r="H26" s="6">
        <v>1.25</v>
      </c>
      <c r="I26" s="6">
        <v>0</v>
      </c>
      <c r="J26" s="6">
        <v>0</v>
      </c>
      <c r="K26" s="6">
        <v>0</v>
      </c>
      <c r="L26" s="6">
        <v>1</v>
      </c>
      <c r="M26" s="6">
        <v>1</v>
      </c>
      <c r="N26" s="6">
        <v>0</v>
      </c>
      <c r="O26" s="6">
        <v>0</v>
      </c>
      <c r="P26" s="6">
        <v>1</v>
      </c>
      <c r="Q26" s="6">
        <v>1</v>
      </c>
      <c r="R26" s="6">
        <v>1.25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</row>
    <row r="27" spans="1:23">
      <c r="A27" s="6">
        <v>25</v>
      </c>
      <c r="B27" s="5" t="s">
        <v>97</v>
      </c>
      <c r="C27" s="6">
        <v>4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1</v>
      </c>
      <c r="L27" s="6">
        <v>0</v>
      </c>
      <c r="M27" s="6">
        <v>0</v>
      </c>
      <c r="N27" s="6">
        <v>0</v>
      </c>
      <c r="O27" s="6">
        <v>1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</row>
  </sheetData>
  <sortState ref="B3:AC27">
    <sortCondition ref="B3:B27"/>
  </sortState>
  <mergeCells count="8">
    <mergeCell ref="R1:U1"/>
    <mergeCell ref="V1:W1"/>
    <mergeCell ref="A1:A2"/>
    <mergeCell ref="B1:B2"/>
    <mergeCell ref="C1:C2"/>
    <mergeCell ref="D1:G1"/>
    <mergeCell ref="H1:K1"/>
    <mergeCell ref="L1:Q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7"/>
  <sheetViews>
    <sheetView workbookViewId="0">
      <selection activeCell="C1" sqref="C1:D1"/>
    </sheetView>
  </sheetViews>
  <sheetFormatPr baseColWidth="10" defaultRowHeight="15"/>
  <cols>
    <col min="1" max="1" width="10.1640625" bestFit="1" customWidth="1"/>
    <col min="2" max="2" width="51.33203125" bestFit="1" customWidth="1"/>
    <col min="3" max="4" width="12.5" customWidth="1"/>
  </cols>
  <sheetData>
    <row r="1" spans="1:4" s="2" customFormat="1">
      <c r="A1" s="59" t="s">
        <v>126</v>
      </c>
      <c r="B1" s="59" t="s">
        <v>127</v>
      </c>
      <c r="C1" s="60" t="s">
        <v>49</v>
      </c>
      <c r="D1" s="60"/>
    </row>
    <row r="2" spans="1:4" s="2" customFormat="1">
      <c r="A2" s="59"/>
      <c r="B2" s="59"/>
      <c r="C2" s="37" t="s">
        <v>92</v>
      </c>
      <c r="D2" s="37" t="s">
        <v>6</v>
      </c>
    </row>
    <row r="3" spans="1:4">
      <c r="A3" s="6">
        <v>1</v>
      </c>
      <c r="B3" s="5" t="s">
        <v>44</v>
      </c>
      <c r="C3" s="6">
        <v>70</v>
      </c>
      <c r="D3" s="6">
        <v>10</v>
      </c>
    </row>
    <row r="4" spans="1:4">
      <c r="A4" s="6">
        <v>2</v>
      </c>
      <c r="B4" s="5" t="s">
        <v>106</v>
      </c>
      <c r="C4" s="6">
        <v>30</v>
      </c>
      <c r="D4" s="6">
        <v>5</v>
      </c>
    </row>
    <row r="5" spans="1:4">
      <c r="A5" s="6">
        <v>3</v>
      </c>
      <c r="B5" s="5" t="s">
        <v>91</v>
      </c>
      <c r="C5" s="6">
        <v>30</v>
      </c>
      <c r="D5" s="6">
        <v>15</v>
      </c>
    </row>
    <row r="6" spans="1:4">
      <c r="A6" s="6">
        <v>4</v>
      </c>
      <c r="B6" s="5" t="s">
        <v>42</v>
      </c>
      <c r="C6" s="6">
        <v>40</v>
      </c>
      <c r="D6" s="6">
        <v>10</v>
      </c>
    </row>
    <row r="7" spans="1:4">
      <c r="A7" s="6">
        <v>5</v>
      </c>
      <c r="B7" s="5" t="s">
        <v>101</v>
      </c>
      <c r="C7" s="6">
        <v>80</v>
      </c>
      <c r="D7" s="6">
        <v>20</v>
      </c>
    </row>
    <row r="8" spans="1:4">
      <c r="A8" s="6">
        <v>6</v>
      </c>
      <c r="B8" s="5" t="s">
        <v>118</v>
      </c>
      <c r="C8" s="6">
        <v>20</v>
      </c>
      <c r="D8" s="6">
        <v>5</v>
      </c>
    </row>
    <row r="9" spans="1:4">
      <c r="A9" s="6">
        <v>7</v>
      </c>
      <c r="B9" s="5" t="s">
        <v>107</v>
      </c>
      <c r="C9" s="6">
        <v>45</v>
      </c>
      <c r="D9" s="6">
        <v>15</v>
      </c>
    </row>
    <row r="10" spans="1:4">
      <c r="A10" s="6">
        <v>8</v>
      </c>
      <c r="B10" s="5" t="s">
        <v>88</v>
      </c>
      <c r="C10" s="6">
        <v>20</v>
      </c>
      <c r="D10" s="6">
        <v>10</v>
      </c>
    </row>
    <row r="11" spans="1:4">
      <c r="A11" s="6">
        <v>9</v>
      </c>
      <c r="B11" s="5" t="s">
        <v>103</v>
      </c>
      <c r="C11" s="6">
        <v>60</v>
      </c>
      <c r="D11" s="6">
        <v>15</v>
      </c>
    </row>
    <row r="12" spans="1:4">
      <c r="A12" s="6">
        <v>10</v>
      </c>
      <c r="B12" s="5" t="s">
        <v>0</v>
      </c>
      <c r="C12" s="6">
        <v>15</v>
      </c>
      <c r="D12" s="6">
        <v>15</v>
      </c>
    </row>
    <row r="13" spans="1:4">
      <c r="A13" s="6">
        <v>11</v>
      </c>
      <c r="B13" s="5" t="s">
        <v>116</v>
      </c>
      <c r="C13" s="6">
        <v>30</v>
      </c>
      <c r="D13" s="6">
        <v>10</v>
      </c>
    </row>
    <row r="14" spans="1:4">
      <c r="A14" s="6">
        <v>12</v>
      </c>
      <c r="B14" s="5" t="s">
        <v>98</v>
      </c>
      <c r="C14" s="6">
        <v>45</v>
      </c>
      <c r="D14" s="6">
        <v>30</v>
      </c>
    </row>
    <row r="15" spans="1:4">
      <c r="A15" s="6">
        <v>13</v>
      </c>
      <c r="B15" s="5" t="s">
        <v>96</v>
      </c>
      <c r="C15" s="6">
        <v>20</v>
      </c>
      <c r="D15" s="6">
        <v>15</v>
      </c>
    </row>
    <row r="16" spans="1:4">
      <c r="A16" s="6">
        <v>14</v>
      </c>
      <c r="B16" s="5" t="s">
        <v>95</v>
      </c>
      <c r="C16" s="6">
        <v>15</v>
      </c>
      <c r="D16" s="6">
        <v>5</v>
      </c>
    </row>
    <row r="17" spans="1:4">
      <c r="A17" s="6">
        <v>15</v>
      </c>
      <c r="B17" s="5" t="s">
        <v>104</v>
      </c>
      <c r="C17" s="6">
        <v>20</v>
      </c>
      <c r="D17" s="6">
        <v>10</v>
      </c>
    </row>
    <row r="18" spans="1:4">
      <c r="A18" s="6">
        <v>16</v>
      </c>
      <c r="B18" s="5" t="s">
        <v>1</v>
      </c>
      <c r="C18" s="6">
        <v>30</v>
      </c>
      <c r="D18" s="6">
        <v>5</v>
      </c>
    </row>
    <row r="19" spans="1:4">
      <c r="A19" s="6">
        <v>17</v>
      </c>
      <c r="B19" s="5" t="s">
        <v>5</v>
      </c>
      <c r="C19" s="6">
        <v>25</v>
      </c>
      <c r="D19" s="6">
        <v>10</v>
      </c>
    </row>
    <row r="20" spans="1:4">
      <c r="A20" s="6">
        <v>18</v>
      </c>
      <c r="B20" s="5" t="s">
        <v>20</v>
      </c>
      <c r="C20" s="6">
        <v>30</v>
      </c>
      <c r="D20" s="6">
        <v>15</v>
      </c>
    </row>
    <row r="21" spans="1:4">
      <c r="A21" s="6">
        <v>19</v>
      </c>
      <c r="B21" s="5" t="s">
        <v>100</v>
      </c>
      <c r="C21" s="6">
        <v>45</v>
      </c>
      <c r="D21" s="6">
        <v>10</v>
      </c>
    </row>
    <row r="22" spans="1:4">
      <c r="A22" s="6">
        <v>20</v>
      </c>
      <c r="B22" s="5" t="s">
        <v>102</v>
      </c>
      <c r="C22" s="6">
        <v>30</v>
      </c>
      <c r="D22" s="6">
        <v>5</v>
      </c>
    </row>
    <row r="23" spans="1:4">
      <c r="A23" s="6">
        <v>21</v>
      </c>
      <c r="B23" s="5" t="s">
        <v>94</v>
      </c>
      <c r="C23" s="6">
        <v>20</v>
      </c>
      <c r="D23" s="6">
        <v>10</v>
      </c>
    </row>
    <row r="24" spans="1:4">
      <c r="A24" s="6">
        <v>22</v>
      </c>
      <c r="B24" s="5" t="s">
        <v>121</v>
      </c>
      <c r="C24" s="6">
        <v>45</v>
      </c>
      <c r="D24" s="6">
        <v>15</v>
      </c>
    </row>
    <row r="25" spans="1:4">
      <c r="A25" s="6">
        <v>23</v>
      </c>
      <c r="B25" s="7" t="s">
        <v>41</v>
      </c>
      <c r="C25" s="6">
        <v>30</v>
      </c>
      <c r="D25" s="6">
        <v>15</v>
      </c>
    </row>
    <row r="26" spans="1:4">
      <c r="A26" s="6">
        <v>24</v>
      </c>
      <c r="B26" s="5" t="s">
        <v>109</v>
      </c>
      <c r="C26" s="6">
        <v>30</v>
      </c>
      <c r="D26" s="6">
        <v>5</v>
      </c>
    </row>
    <row r="27" spans="1:4">
      <c r="A27" s="6">
        <v>25</v>
      </c>
      <c r="B27" s="5" t="s">
        <v>97</v>
      </c>
      <c r="C27" s="6">
        <v>30</v>
      </c>
      <c r="D27" s="6">
        <v>5</v>
      </c>
    </row>
  </sheetData>
  <mergeCells count="3">
    <mergeCell ref="B1:B2"/>
    <mergeCell ref="A1:A2"/>
    <mergeCell ref="C1:D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7"/>
  <sheetViews>
    <sheetView workbookViewId="0">
      <selection activeCell="B1" sqref="A1:B2"/>
    </sheetView>
  </sheetViews>
  <sheetFormatPr baseColWidth="10" defaultColWidth="5.5" defaultRowHeight="15"/>
  <cols>
    <col min="1" max="1" width="10.1640625" bestFit="1" customWidth="1"/>
    <col min="2" max="2" width="51.33203125" bestFit="1" customWidth="1"/>
    <col min="3" max="4" width="14.5" customWidth="1"/>
  </cols>
  <sheetData>
    <row r="1" spans="1:4" s="1" customFormat="1">
      <c r="A1" s="59" t="s">
        <v>126</v>
      </c>
      <c r="B1" s="59" t="s">
        <v>127</v>
      </c>
      <c r="C1" s="60" t="s">
        <v>93</v>
      </c>
      <c r="D1" s="60"/>
    </row>
    <row r="2" spans="1:4" s="1" customFormat="1">
      <c r="A2" s="59"/>
      <c r="B2" s="59"/>
      <c r="C2" s="36" t="s">
        <v>111</v>
      </c>
      <c r="D2" s="36" t="s">
        <v>110</v>
      </c>
    </row>
    <row r="3" spans="1:4">
      <c r="A3" s="6">
        <v>1</v>
      </c>
      <c r="B3" s="5" t="s">
        <v>44</v>
      </c>
      <c r="C3" s="6">
        <v>20</v>
      </c>
      <c r="D3" s="6">
        <v>0</v>
      </c>
    </row>
    <row r="4" spans="1:4">
      <c r="A4" s="6">
        <v>2</v>
      </c>
      <c r="B4" s="5" t="s">
        <v>106</v>
      </c>
      <c r="C4" s="6">
        <v>10</v>
      </c>
      <c r="D4" s="6">
        <v>45</v>
      </c>
    </row>
    <row r="5" spans="1:4">
      <c r="A5" s="6">
        <v>3</v>
      </c>
      <c r="B5" s="5" t="s">
        <v>91</v>
      </c>
      <c r="C5" s="6">
        <v>255</v>
      </c>
      <c r="D5" s="6">
        <v>0</v>
      </c>
    </row>
    <row r="6" spans="1:4">
      <c r="A6" s="6">
        <v>4</v>
      </c>
      <c r="B6" s="5" t="s">
        <v>42</v>
      </c>
      <c r="C6" s="6">
        <v>0</v>
      </c>
      <c r="D6" s="6">
        <v>150</v>
      </c>
    </row>
    <row r="7" spans="1:4">
      <c r="A7" s="6">
        <v>5</v>
      </c>
      <c r="B7" s="5" t="s">
        <v>101</v>
      </c>
      <c r="C7" s="6">
        <v>20</v>
      </c>
      <c r="D7" s="6">
        <v>0</v>
      </c>
    </row>
    <row r="8" spans="1:4">
      <c r="A8" s="6">
        <v>6</v>
      </c>
      <c r="B8" s="5" t="s">
        <v>118</v>
      </c>
      <c r="C8" s="6">
        <v>30</v>
      </c>
      <c r="D8" s="6">
        <v>50</v>
      </c>
    </row>
    <row r="9" spans="1:4">
      <c r="A9" s="6">
        <v>7</v>
      </c>
      <c r="B9" s="5" t="s">
        <v>107</v>
      </c>
      <c r="C9" s="6">
        <v>10</v>
      </c>
      <c r="D9" s="6">
        <v>120</v>
      </c>
    </row>
    <row r="10" spans="1:4">
      <c r="A10" s="6">
        <v>8</v>
      </c>
      <c r="B10" s="5" t="s">
        <v>88</v>
      </c>
      <c r="C10" s="6">
        <v>20</v>
      </c>
      <c r="D10" s="6">
        <v>100</v>
      </c>
    </row>
    <row r="11" spans="1:4">
      <c r="A11" s="6">
        <v>9</v>
      </c>
      <c r="B11" s="5" t="s">
        <v>103</v>
      </c>
      <c r="C11" s="6">
        <v>15</v>
      </c>
      <c r="D11" s="6">
        <v>30</v>
      </c>
    </row>
    <row r="12" spans="1:4">
      <c r="A12" s="6">
        <v>10</v>
      </c>
      <c r="B12" s="5" t="s">
        <v>0</v>
      </c>
      <c r="C12" s="6">
        <v>30</v>
      </c>
      <c r="D12" s="6">
        <v>0</v>
      </c>
    </row>
    <row r="13" spans="1:4">
      <c r="A13" s="6">
        <v>11</v>
      </c>
      <c r="B13" s="5" t="s">
        <v>116</v>
      </c>
      <c r="C13" s="6">
        <v>45</v>
      </c>
      <c r="D13" s="6">
        <v>0</v>
      </c>
    </row>
    <row r="14" spans="1:4">
      <c r="A14" s="6">
        <v>12</v>
      </c>
      <c r="B14" s="5" t="s">
        <v>98</v>
      </c>
      <c r="C14" s="6">
        <v>30</v>
      </c>
      <c r="D14" s="6">
        <v>0</v>
      </c>
    </row>
    <row r="15" spans="1:4">
      <c r="A15" s="6">
        <v>13</v>
      </c>
      <c r="B15" s="5" t="s">
        <v>96</v>
      </c>
      <c r="C15" s="6">
        <v>10</v>
      </c>
      <c r="D15" s="6">
        <v>120</v>
      </c>
    </row>
    <row r="16" spans="1:4">
      <c r="A16" s="6">
        <v>14</v>
      </c>
      <c r="B16" s="5" t="s">
        <v>95</v>
      </c>
      <c r="C16" s="6">
        <v>30</v>
      </c>
      <c r="D16" s="6">
        <v>0</v>
      </c>
    </row>
    <row r="17" spans="1:4">
      <c r="A17" s="6">
        <v>15</v>
      </c>
      <c r="B17" s="5" t="s">
        <v>104</v>
      </c>
      <c r="C17" s="6">
        <v>30</v>
      </c>
      <c r="D17" s="6">
        <v>30</v>
      </c>
    </row>
    <row r="18" spans="1:4">
      <c r="A18" s="6">
        <v>16</v>
      </c>
      <c r="B18" s="5" t="s">
        <v>1</v>
      </c>
      <c r="C18" s="6">
        <v>30</v>
      </c>
      <c r="D18" s="6">
        <v>0</v>
      </c>
    </row>
    <row r="19" spans="1:4">
      <c r="A19" s="6">
        <v>17</v>
      </c>
      <c r="B19" s="5" t="s">
        <v>5</v>
      </c>
      <c r="C19" s="6">
        <v>30</v>
      </c>
      <c r="D19" s="6">
        <v>75</v>
      </c>
    </row>
    <row r="20" spans="1:4">
      <c r="A20" s="6">
        <v>18</v>
      </c>
      <c r="B20" s="5" t="s">
        <v>20</v>
      </c>
      <c r="C20" s="6">
        <v>0</v>
      </c>
      <c r="D20" s="6">
        <v>75</v>
      </c>
    </row>
    <row r="21" spans="1:4">
      <c r="A21" s="6">
        <v>19</v>
      </c>
      <c r="B21" s="5" t="s">
        <v>100</v>
      </c>
      <c r="C21" s="6">
        <v>45</v>
      </c>
      <c r="D21" s="6">
        <v>0</v>
      </c>
    </row>
    <row r="22" spans="1:4">
      <c r="A22" s="6">
        <v>20</v>
      </c>
      <c r="B22" s="5" t="s">
        <v>102</v>
      </c>
      <c r="C22" s="6">
        <v>45</v>
      </c>
      <c r="D22" s="6">
        <v>0</v>
      </c>
    </row>
    <row r="23" spans="1:4">
      <c r="A23" s="6">
        <v>21</v>
      </c>
      <c r="B23" s="5" t="s">
        <v>94</v>
      </c>
      <c r="C23" s="6">
        <v>10</v>
      </c>
      <c r="D23" s="6">
        <v>45</v>
      </c>
    </row>
    <row r="24" spans="1:4">
      <c r="A24" s="6">
        <v>22</v>
      </c>
      <c r="B24" s="5" t="s">
        <v>121</v>
      </c>
      <c r="C24" s="6">
        <v>15</v>
      </c>
      <c r="D24" s="6">
        <v>120</v>
      </c>
    </row>
    <row r="25" spans="1:4">
      <c r="A25" s="6">
        <v>23</v>
      </c>
      <c r="B25" s="7" t="s">
        <v>41</v>
      </c>
      <c r="C25" s="6">
        <v>30</v>
      </c>
      <c r="D25" s="6">
        <v>90</v>
      </c>
    </row>
    <row r="26" spans="1:4">
      <c r="A26" s="6">
        <v>24</v>
      </c>
      <c r="B26" s="5" t="s">
        <v>109</v>
      </c>
      <c r="C26" s="6">
        <v>60</v>
      </c>
      <c r="D26" s="6">
        <v>0</v>
      </c>
    </row>
    <row r="27" spans="1:4">
      <c r="A27" s="6">
        <v>25</v>
      </c>
      <c r="B27" s="5" t="s">
        <v>97</v>
      </c>
      <c r="C27" s="6">
        <v>20</v>
      </c>
      <c r="D27" s="6">
        <v>0</v>
      </c>
    </row>
  </sheetData>
  <mergeCells count="3">
    <mergeCell ref="C1:D1"/>
    <mergeCell ref="A1:A2"/>
    <mergeCell ref="B1:B2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Model</vt:lpstr>
      <vt:lpstr>Utility</vt:lpstr>
      <vt:lpstr>Recipe Type</vt:lpstr>
      <vt:lpstr>Ingredients</vt:lpstr>
      <vt:lpstr>Skill</vt:lpstr>
      <vt:lpstr>Appliance Usage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Zubin Dalal</dc:creator>
  <cp:lastModifiedBy>Zubin Dalal</cp:lastModifiedBy>
  <dcterms:created xsi:type="dcterms:W3CDTF">2010-04-26T02:08:22Z</dcterms:created>
  <dcterms:modified xsi:type="dcterms:W3CDTF">2010-04-26T14:17:31Z</dcterms:modified>
</cp:coreProperties>
</file>